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19875" windowHeight="6195" activeTab="3"/>
  </bookViews>
  <sheets>
    <sheet name="Goods  " sheetId="1" r:id="rId1"/>
    <sheet name="Works  " sheetId="3" r:id="rId2"/>
    <sheet name="Consultant Services  " sheetId="4" r:id="rId3"/>
    <sheet name="Non Consultancy" sheetId="5" r:id="rId4"/>
    <sheet name="Sheet2" sheetId="2" r:id="rId5"/>
  </sheets>
  <definedNames>
    <definedName name="_xlnm.Print_Area" localSheetId="0">'Goods  '!$A$1:$G$94</definedName>
    <definedName name="_xlnm.Print_Titles" localSheetId="3">'Non Consultancy'!$1:$2</definedName>
  </definedNames>
  <calcPr calcId="144525"/>
</workbook>
</file>

<file path=xl/calcChain.xml><?xml version="1.0" encoding="utf-8"?>
<calcChain xmlns="http://schemas.openxmlformats.org/spreadsheetml/2006/main">
  <c r="F18" i="3" l="1"/>
  <c r="F16" i="3"/>
  <c r="F32" i="3"/>
  <c r="F30" i="3"/>
  <c r="D34" i="5" l="1"/>
  <c r="E10" i="4"/>
  <c r="E13" i="4"/>
  <c r="F11" i="3"/>
  <c r="F14" i="3"/>
  <c r="F36" i="3"/>
  <c r="F34" i="3"/>
  <c r="F33" i="3"/>
  <c r="F29" i="3"/>
  <c r="F27" i="3"/>
  <c r="F26" i="3"/>
  <c r="F24" i="3"/>
  <c r="F23" i="3"/>
  <c r="F22" i="3"/>
  <c r="F21" i="3"/>
  <c r="F20" i="3"/>
  <c r="F19" i="3"/>
  <c r="F13" i="3"/>
  <c r="F12" i="3"/>
  <c r="F9" i="3"/>
  <c r="F8" i="3"/>
  <c r="F7" i="3"/>
  <c r="F6" i="3"/>
  <c r="G81" i="1"/>
  <c r="G57" i="1"/>
  <c r="E67" i="1"/>
  <c r="E65" i="1"/>
  <c r="E62" i="1"/>
  <c r="E61" i="1"/>
  <c r="E59" i="1"/>
  <c r="E57" i="1"/>
  <c r="E54" i="1"/>
  <c r="E52" i="1"/>
  <c r="E51" i="1"/>
  <c r="E19" i="4" l="1"/>
  <c r="F38" i="3"/>
</calcChain>
</file>

<file path=xl/sharedStrings.xml><?xml version="1.0" encoding="utf-8"?>
<sst xmlns="http://schemas.openxmlformats.org/spreadsheetml/2006/main" count="406" uniqueCount="290">
  <si>
    <t xml:space="preserve"> </t>
  </si>
  <si>
    <t>Serial No.</t>
  </si>
  <si>
    <t>File No</t>
  </si>
  <si>
    <t>Description</t>
  </si>
  <si>
    <t>Method of Procurement</t>
  </si>
  <si>
    <t>Quantity (Number)</t>
  </si>
  <si>
    <t>Name of Contractor/ nationality</t>
  </si>
  <si>
    <t>Expenditure incurred to date (Rs.)</t>
  </si>
  <si>
    <t>HETC/UDG/CMB/ GOODS/01a</t>
  </si>
  <si>
    <t>(i) Procurement of servers (Arts-1, Law-1, Mgt-1, Sci-1)</t>
  </si>
  <si>
    <t>NS</t>
  </si>
  <si>
    <t xml:space="preserve"> VS Information Systems (Pvt) Ltd</t>
  </si>
  <si>
    <t>(ii) 3 server antivirus software (Mgt, Law, Arts)</t>
  </si>
  <si>
    <t>HETC/UDG/CMB/ GOODS/01b</t>
  </si>
  <si>
    <t xml:space="preserve"> Procurement of servers (Srip-1)</t>
  </si>
  <si>
    <t>VS Information Systems (Pvt) Ltd</t>
  </si>
  <si>
    <t>HETC/UDG/CMB/ GOODS/02</t>
  </si>
  <si>
    <t>Procurement of computers (Arts-50, Mgt-1, Sci-1, IT-1, Ethni-1)</t>
  </si>
  <si>
    <t>Metropolitan Computers (Pvt) Ltd</t>
  </si>
  <si>
    <t>HETC/UDG/CMB/ GOODS/03</t>
  </si>
  <si>
    <t>Procurement of computers (Mgt-25, Srip-40, IT - 02 Nos.)</t>
  </si>
  <si>
    <t>DMS Electronic (Pvt) Ltd</t>
  </si>
  <si>
    <t xml:space="preserve">HETC/UDG/CMB/ GOODS/04              </t>
  </si>
  <si>
    <t xml:space="preserve">33, 70, 70, </t>
  </si>
  <si>
    <t xml:space="preserve"> (ii) 4 Headphones(Mgt), 40 webcams (Sci)</t>
  </si>
  <si>
    <t>4, 40</t>
  </si>
  <si>
    <t>Abans Retail (Pvt) Ltd.</t>
  </si>
  <si>
    <t>HETC/UDG/CMB/ GOODS/05</t>
  </si>
  <si>
    <t>(i) 5 Scaners (Edu-2, Law-1, Sci-2)</t>
  </si>
  <si>
    <t>(i) 35 pack  Antivirus software 3 user pack (Sci-30, Law-3, IT-2)</t>
  </si>
  <si>
    <t>35 packs</t>
  </si>
  <si>
    <t>Information Technologies &amp; Enterprise Solutions (Pvt) Ltd</t>
  </si>
  <si>
    <t>(iii) Procurement of Laptop computers (Law-1, Srip-1, Sci-1, IT-1, Ethni-1)</t>
  </si>
  <si>
    <t>Softlogic Information Technologies (PvT) Ltd</t>
  </si>
  <si>
    <t>Metropolitan Computers  (Pvt) Ltd</t>
  </si>
  <si>
    <t>HETC/UDG/CMB/ GOODS/06</t>
  </si>
  <si>
    <t>(i) Procurement of 33 UPS (Srip)</t>
  </si>
  <si>
    <t>(ii) 24 UPSs (Edu-15, ELTU-5, Ethni-1, IT -3)</t>
  </si>
  <si>
    <t>HETC/UDG/CMB/ GOODS/07</t>
  </si>
  <si>
    <t>All Software</t>
  </si>
  <si>
    <t>DC</t>
  </si>
  <si>
    <t>(i) Procurement of software packages, 1 GIS(Arts)</t>
  </si>
  <si>
    <t>EMSO (Pvt) Ltd, Sri Lanka</t>
  </si>
  <si>
    <t>(ii) SPSS (Sci)</t>
  </si>
  <si>
    <t>Greenwich Lanka (Pvt) Ltd, Sri Lanka</t>
  </si>
  <si>
    <t>(v) Gaussian (Sci)</t>
  </si>
  <si>
    <t>Gaussian Inc., USA</t>
  </si>
  <si>
    <t>(Vi) Math Lab (Sci)</t>
  </si>
  <si>
    <t>The Math Works Inc. , USA</t>
  </si>
  <si>
    <t>(iii) Lecture Hall Chairs (Science)</t>
  </si>
  <si>
    <t>(v) 60 computer tables (Srip-41, Law-10, ELTU-4, Mgt-4, Ethni-1), 01 Computer  Table , 01 computer table with curved top (Science)</t>
  </si>
  <si>
    <t>(vi) 2 sofas(Sci, Mag), 2 coffee table              (Sci,Mgt)</t>
  </si>
  <si>
    <t>2 +2</t>
  </si>
  <si>
    <t>(viii) 25 foldible cushioned chairs (Mgt)</t>
  </si>
  <si>
    <t xml:space="preserve">(x) 1 book rack (Law-1) </t>
  </si>
  <si>
    <t>HETC/UDG/CMB/ GOODS/09</t>
  </si>
  <si>
    <t>(i) Procurement of Multimedia Projectors (Law-2, Arts-3, Mgt-3, IT-1, Edu-2, ELTU-2, Sci-2, Ethni-1)</t>
  </si>
  <si>
    <t>(ii) 3 screens (ELTU)</t>
  </si>
  <si>
    <t>Metropolitan Office (Pvt) Ltd</t>
  </si>
  <si>
    <t>Ceylinco Business Appliances (Pvt) Ltd</t>
  </si>
  <si>
    <t>Swedish Trading Audio Visual (Pvt) Ltd</t>
  </si>
  <si>
    <t>HETC/UDG/CMB/ GOODS/11</t>
  </si>
  <si>
    <t>(i) Procurement of electrical items:             Home theatre system with amp (Mgt)</t>
  </si>
  <si>
    <t xml:space="preserve">(ii) 1 sound system (Med),  2 Buffels              (Ethni) </t>
  </si>
  <si>
    <t>1, 2</t>
  </si>
  <si>
    <t>(iii) 5 clip-on microphones (Mgt), 2           Digital voice recorders (Mgt-1, ELTU-1)</t>
  </si>
  <si>
    <t>5, 2</t>
  </si>
  <si>
    <t>Brown &amp; Company PLC</t>
  </si>
  <si>
    <t>(iv) 3 Televisions (Mgt-1, Sci-2), 2 DVD         Players (Mgt-1, Sci-1)</t>
  </si>
  <si>
    <t>3, 2</t>
  </si>
  <si>
    <t>Abans (Pvt) Ltd</t>
  </si>
  <si>
    <t>HETC/UDG/CMB/ GOODS/12</t>
  </si>
  <si>
    <t>Procurement of computer printers (Mgt-2, ELTU-3, Med-1, Edu-2, Law-2, Sci-2)</t>
  </si>
  <si>
    <t>Softlogic Information Technologies</t>
  </si>
  <si>
    <t>VS Infromation Systems (Pvt) Ltd</t>
  </si>
  <si>
    <t>HETC/UDG/CMB/ GOODS/13</t>
  </si>
  <si>
    <t>(i) Photocopiers 4 (IT-1, Edu-1, Mgt-1, Law-1)</t>
  </si>
  <si>
    <t>(ii) 6 Duplo/ roneo machines (IT-1, Srip-1, Edu-1, ELTU-1, Mgt-1, Sci-1)</t>
  </si>
  <si>
    <t>Gestetner of Ceylon PLC.</t>
  </si>
  <si>
    <t>Colt Trading Company (Pvt) Ltd</t>
  </si>
  <si>
    <t>Hideki International (Pvt) Ltd</t>
  </si>
  <si>
    <t>HETC/UDG/CMB/ GOODS/14</t>
  </si>
  <si>
    <t>(i) Procurement of camera equipment: still camera-1 (Ethni), Digital camera &amp; Accessories (Med)</t>
  </si>
  <si>
    <t>1 +1</t>
  </si>
  <si>
    <t>(ii)  4 video recorder/camera (ELTU-1,         Sci-1, Mgt-1, Ethni-1)</t>
  </si>
  <si>
    <t>Dynamic AV Technologies (Pvt) Ltd.</t>
  </si>
  <si>
    <t>(iii) HD mobile unit with recorder &amp; Accessories  (Med)</t>
  </si>
  <si>
    <t>Clutch Automation (Pvt) Ltd.</t>
  </si>
  <si>
    <t>(iv) Non linear video editing system &amp; Accessories  (Med)</t>
  </si>
  <si>
    <t>(iv) Microphones for indoor/outdoor              recording &amp; Accessories(Med)</t>
  </si>
  <si>
    <t>HETC/UDG/CMB/ GOODS/15</t>
  </si>
  <si>
    <t xml:space="preserve">(i) procurement of steel furniture: 1              steel cupbord (Law-1), </t>
  </si>
  <si>
    <t xml:space="preserve">(ii) 3 Filing cabinets with pockets (IT-2, Ethnic-1), </t>
  </si>
  <si>
    <t>Ceylinco Industries (Pvt) Ltd</t>
  </si>
  <si>
    <t>(iii) 3 glass fronted steel cabinets(Ethnic),  05 Glass fronted Steel cupboards (Science)</t>
  </si>
  <si>
    <t>1,1</t>
  </si>
  <si>
    <t>HETC/UDG/CMB/ GOODS/18</t>
  </si>
  <si>
    <t>Procurement Books and CDs* , Purchase CDs (Mgt)</t>
  </si>
  <si>
    <t>1. Vijitha Yapa Book Shop (Pvt) Ltd;  2. Expographic Books  (Pvt) Ltd;  3. Lake House BookShop (Pvt) Ltd;  4. Jeya Book Centre (Pvt) Ltd;  5. PooBalasingham Book Depot</t>
  </si>
  <si>
    <t>HETC/UDG/CMB/ GOODS/19</t>
  </si>
  <si>
    <t>Procurement of fans: Law-10, Sci-1</t>
  </si>
  <si>
    <t>Telesonic International</t>
  </si>
  <si>
    <t>Expenditure incurred to date</t>
  </si>
  <si>
    <t>Procurement of  CCTV for skill centre (Med)</t>
  </si>
  <si>
    <t>HETC/UDG/CMB/ GOODS/41</t>
  </si>
  <si>
    <t>(i) Procurement of  Furniture:   , 4 glass fronted cupbord (law-1, Mgt-3), 1 filling cabinet &amp; 1 steel cupboard  (Arts soft),02 Steel Cupboards (Sri Palee)****</t>
  </si>
  <si>
    <t>(ii) computer chairs (Srip-40, Med-50, Mgt-15, Ethni-1, IT -3),  1 Execuitive chair (Sci), 01 Office Chair (Science-01 )</t>
  </si>
  <si>
    <t>Grip Furniture (Pvt) Ltd</t>
  </si>
  <si>
    <t>(iv) chairs (Law-50, ELTU-50, Arts Soft -25)</t>
  </si>
  <si>
    <t>Alpa Industries (Pvt) Ltd</t>
  </si>
  <si>
    <t>Damro Industries (Pvt) ltd</t>
  </si>
  <si>
    <t>(vii) 4 execuitive tables (Law), 1Table            &amp;1chair( ethnic), 2 office tables &amp; 2 office chairs (Arts soft)</t>
  </si>
  <si>
    <t>Grip Delmege (Pvt) Ltd</t>
  </si>
  <si>
    <t>(ix) 1 TV/DVD stand (Mgt),TV Stand (Law)**</t>
  </si>
  <si>
    <t>HETC/UDG/CMB/ GOODS/42</t>
  </si>
  <si>
    <t>(i) Procurement of  1 Lap Top (Sri Palee), 2 Lap Top (Artsoft)</t>
  </si>
  <si>
    <t>E-W Information Systems (Pvt) Ltd</t>
  </si>
  <si>
    <t>(ii) 20 Computers (science), 02 Computers (Artsoft), 20 Computer (Med-cal)*, 02 Computers (Med lang.Lab)</t>
  </si>
  <si>
    <t>Laser Printer with additional Toner (Art soft )</t>
  </si>
  <si>
    <t>Abance Retail (Pvt) Ltd</t>
  </si>
  <si>
    <t>Base HP (Pvt) Ltd</t>
  </si>
  <si>
    <t>HETC/UDG/CMB/ GOODS/43</t>
  </si>
  <si>
    <t>Procurement of Multimedia Projectors (Science),  Multimedia Projectors &amp; Screen (Artsoft)</t>
  </si>
  <si>
    <t>Ceylon Bussiness Appliances</t>
  </si>
  <si>
    <t>Video Camera (Artsoft)</t>
  </si>
  <si>
    <t>Wireless Clip on addressing system (Arts soft)</t>
  </si>
  <si>
    <t>HETC/UDG/CMB/ GOODS/45</t>
  </si>
  <si>
    <t>Procurement of air conditioners (Med-4, ELTU-7, Law-2,Sri palee -1, Mgt-2, IT - 02 Nos., Art soft - 01 )</t>
  </si>
  <si>
    <t>Abance (Pvt) Ltd</t>
  </si>
  <si>
    <t>HETC/UDG/CMB/ GOODS/46</t>
  </si>
  <si>
    <t>Procurement of binding equipments: 1 binding machine(ELTU), 2 Photo copier (1 ELTU, 1 Arts soft)</t>
  </si>
  <si>
    <t>1,1,1</t>
  </si>
  <si>
    <t>Gestetner of Ceylon PLC</t>
  </si>
  <si>
    <t>HETC/UDG/CMB/ GOODS/48</t>
  </si>
  <si>
    <t>HETC/UDG/CMB/ GOODS/50</t>
  </si>
  <si>
    <t>books, films, documentaries, posters (Ethnic cohision )</t>
  </si>
  <si>
    <t>HETC/UDG/CMB/ GOODS/51</t>
  </si>
  <si>
    <t>Camera &amp; Accessories (Sri Palee)</t>
  </si>
  <si>
    <t>Dynamic Technologies (Pvt) Ltd</t>
  </si>
  <si>
    <t>HETC/UDG/CMB/ GOODS/52</t>
  </si>
  <si>
    <t>Clutch Automation (Pvt) Ltd</t>
  </si>
  <si>
    <t>HETC/UDG/CMB/ GOODS/54</t>
  </si>
  <si>
    <t xml:space="preserve"> SPSS for Arts, Medicine and Sri palee                                    </t>
  </si>
  <si>
    <t>Strategic Business Solutions Lanka (Pvt) Ltd</t>
  </si>
  <si>
    <t>HETC/UDG/CMB/ GOODS/55</t>
  </si>
  <si>
    <t xml:space="preserve">Document feeder for the Photocopier IT Activity                                             </t>
  </si>
  <si>
    <t>HETC/UDG/CMB/ GOODS/56</t>
  </si>
  <si>
    <t xml:space="preserve">Supply, delivery, installation and commissioning of Wi-Fi Network                                                             at the University of Colombo
</t>
  </si>
  <si>
    <t>HETC/UDG/CMB/ GOODS/57</t>
  </si>
  <si>
    <t xml:space="preserve">Supply, delivery &amp; installation of  75    ± 10  No.s Computers with Licened Softwares for  University of Colombo
</t>
  </si>
  <si>
    <t>NCB</t>
  </si>
  <si>
    <t>HETC/UDG/CMB/ GOODS/58</t>
  </si>
  <si>
    <t xml:space="preserve">Supply, delivery &amp; installation of  20    ± 15 %  Lap Top Computers with Licened Softwares for  University of Colombo
</t>
  </si>
  <si>
    <t>DMS Electronics (Pvt) Ltd</t>
  </si>
  <si>
    <r>
      <t xml:space="preserve">(i) Procurement of 33 computers (Mgt-3, Edu-15, ELTU-5, Law-10),                     </t>
    </r>
    <r>
      <rPr>
        <sz val="14"/>
        <color indexed="8"/>
        <rFont val="Times New Roman"/>
        <family val="1"/>
      </rPr>
      <t xml:space="preserve">70 computer RAMs (Med), 70 LCD monitors(Med) </t>
    </r>
  </si>
  <si>
    <t>Vijitha Yapa Bookshop (PVT) Ltd</t>
  </si>
  <si>
    <t>TOTAL</t>
  </si>
  <si>
    <t>LIST OF GOODS PURCHASE UNDER UDG, HETC PROJECT (For All Faculties &amp; Sri Palee Campus)</t>
  </si>
  <si>
    <t>Name of Contractor/ Nationality</t>
  </si>
  <si>
    <t>HETC/UDG/CMB/WORKS/001</t>
  </si>
  <si>
    <t>(i) Modification of Resource Centre -Arts</t>
  </si>
  <si>
    <t>Udayakantha Aluminium Fabricators</t>
  </si>
  <si>
    <t>(ii) Modification of Resource Centre (  Management)</t>
  </si>
  <si>
    <t>(iv) Language Lab Partioning (Law)</t>
  </si>
  <si>
    <t>(v) Virtual Learning Centre (Sri Palee)</t>
  </si>
  <si>
    <t>HETC/UDG/CMB/WORKS/002</t>
  </si>
  <si>
    <t xml:space="preserve">(i) Curtening &amp; Carperting ( Law) </t>
  </si>
  <si>
    <t>(ii) Carperting &amp; Colour wash Cal lab( Med)</t>
  </si>
  <si>
    <t>Sandali Constructions</t>
  </si>
  <si>
    <t>(iii) Colour wash ELTU Classrooms</t>
  </si>
  <si>
    <t xml:space="preserve">(iv) Curtening &amp; Carperting  (ELTU) </t>
  </si>
  <si>
    <t>(v) English lab finishing (Sri palee )</t>
  </si>
  <si>
    <t>HETC/UDG/CMB/WORKS/003</t>
  </si>
  <si>
    <t xml:space="preserve">(i) Expansion &amp; upgrading class rooms (English) </t>
  </si>
  <si>
    <t>(ii) Refurbishment of Student develo. Centre (Science)</t>
  </si>
  <si>
    <t>(iii) Renovation of Skills lab (Med)</t>
  </si>
  <si>
    <t>Linus Electricals</t>
  </si>
  <si>
    <t>(iv) Renovation of multi cultural centre (ethnic)</t>
  </si>
  <si>
    <t>(v) Renovation of Skills lab ( Mgt)</t>
  </si>
  <si>
    <t>HETC/UDG/CMB/WORKS/004</t>
  </si>
  <si>
    <t xml:space="preserve">(i) Rewiring/networking CAL lab(Med)  </t>
  </si>
  <si>
    <t>Advanced Micro Technology (Pvt) Ltd</t>
  </si>
  <si>
    <t>(ii) Network wiring IT lab(Mgt)</t>
  </si>
  <si>
    <t>Metropolitan Computers (Pvt) Limited</t>
  </si>
  <si>
    <t>(iii) Network wiring IT lab( Edu)</t>
  </si>
  <si>
    <t>(iv) Network wiring IT lab (Law)</t>
  </si>
  <si>
    <t>Pacific Com Solutions (Pvt.) Limited</t>
  </si>
  <si>
    <t>(v) Network cabeling &amp; wiring extra plug points (Science)</t>
  </si>
  <si>
    <t>HETC/UDG/CMB/WORKS/005</t>
  </si>
  <si>
    <t>(i) Instalation of LMS at sri palee</t>
  </si>
  <si>
    <t>(ii) WiFi zone cal lab (Med)</t>
  </si>
  <si>
    <t xml:space="preserve">(iii) Internet connection (Science) </t>
  </si>
  <si>
    <t>HETC/UDG/CMB/WORKS/009</t>
  </si>
  <si>
    <t xml:space="preserve">(i)  Podium,(science), </t>
  </si>
  <si>
    <t>(ii)  5 Summer huts for sri palee</t>
  </si>
  <si>
    <t>M.K.G. Constructions</t>
  </si>
  <si>
    <t>HETC/UDG/CMB/WORKS/011</t>
  </si>
  <si>
    <t>(i) Networking of  English/IT Laborotories (Sri Palee &amp; Other Faculties)</t>
  </si>
  <si>
    <t>(ii)  Renovation of IT/English Lab - Law</t>
  </si>
  <si>
    <t>HETC/UDG/CMB/WORKS/012</t>
  </si>
  <si>
    <t>(i)  Arts Soft Skill centre -  Painting Soft Skill Center (24' x 24'), Air tightening of Windows, Fixing lock .door closer and repair door,Fixing Curtains,Carpeting for floor area of soft akills center</t>
  </si>
  <si>
    <t>HETC/UDG/CMB/WORKS/014</t>
  </si>
  <si>
    <t>M/s. Linus Electricals</t>
  </si>
  <si>
    <t>HETC/UDG/CMB/WORKS/017</t>
  </si>
  <si>
    <t xml:space="preserve">Soft Skills Centre Sri Palee </t>
  </si>
  <si>
    <t>DONE WITH WORKS /001</t>
  </si>
  <si>
    <t>WORK Done , not paid to supplier</t>
  </si>
  <si>
    <t xml:space="preserve">Work Not Done </t>
  </si>
  <si>
    <t>LIST OF WORKS DONE UNDER UDG, HETC PROJECT (For All Faculties &amp; Sri Palee Campus)</t>
  </si>
  <si>
    <t>Serial no.</t>
  </si>
  <si>
    <t>File No.</t>
  </si>
  <si>
    <t xml:space="preserve">Method of Selection </t>
  </si>
  <si>
    <t>HETC/UDG/CMB/CON/01</t>
  </si>
  <si>
    <t>Procurement of Consultants for web designing</t>
  </si>
  <si>
    <t>IC -C</t>
  </si>
  <si>
    <t>Procurement of Consultant for Developing certificate programme ICT</t>
  </si>
  <si>
    <t>HETC/UDG/CMB/CON/02</t>
  </si>
  <si>
    <t>Procurement of Consultant for preparation of english self learning material</t>
  </si>
  <si>
    <t>HETC/UDG/CMB/CON/03</t>
  </si>
  <si>
    <t>Procurement of Consultant for the design soft skill centre</t>
  </si>
  <si>
    <t>HETC/UDG/CMB/CON/04</t>
  </si>
  <si>
    <t xml:space="preserve">Procurement of Consultant to assist in curriculum development </t>
  </si>
  <si>
    <t>HETC/UDG/CMB/CON/06</t>
  </si>
  <si>
    <t xml:space="preserve">Procurement of consultant for  Creative literature translation and for printing the materials </t>
  </si>
  <si>
    <t>HETC/UDG/CMB/CON/07</t>
  </si>
  <si>
    <t>Procurement of Consultant for web designing</t>
  </si>
  <si>
    <t>HETC/UDG/CMB/CON/07a</t>
  </si>
  <si>
    <t>HETC/UDG/CMB/CON/08</t>
  </si>
  <si>
    <t>Procurement of Consultant of preparation of english self learning material</t>
  </si>
  <si>
    <t>HETC/UDG/CMB/CON/09</t>
  </si>
  <si>
    <t xml:space="preserve">Procurement of Consultant for the preparation and delivery of material to enhance students’  listening skills </t>
  </si>
  <si>
    <t>HETC/UDG/CMB/CON/11</t>
  </si>
  <si>
    <t xml:space="preserve">Procurement of Consultancy for Language instruction </t>
  </si>
  <si>
    <t xml:space="preserve">Procurement of Consultant for web designing </t>
  </si>
  <si>
    <t>HETC/UDG/CMB/CON/12-1</t>
  </si>
  <si>
    <t>LIST OF CONSULTANCY  DONE UNDER UDG, HETC PROJECT (For All Faculties &amp; Sri Palee Campus)</t>
  </si>
  <si>
    <t>4.1.1</t>
  </si>
  <si>
    <t>Multi Ethnic Educational Programmes /Research</t>
  </si>
  <si>
    <t>HETC/UDG/CMB/TOR/31, HETC/UDG/CMB/NCON/004</t>
  </si>
  <si>
    <t>Activities of the Multicultural Centre</t>
  </si>
  <si>
    <t>HETC/UDG/CMB/TOR/30</t>
  </si>
  <si>
    <t>4.1.0</t>
  </si>
  <si>
    <t>To Print creative literature translated under Consultancy ( HETC/UDG/CMB/CON/06)</t>
  </si>
  <si>
    <t>HETC/UDG/CMB/NCON/003</t>
  </si>
  <si>
    <t>Workshops on Career oriented soft skills development @</t>
  </si>
  <si>
    <t>HETC/UDG/CMB/TOR/29</t>
  </si>
  <si>
    <t>3.1.2</t>
  </si>
  <si>
    <t xml:space="preserve">Preparation of English self learning material </t>
  </si>
  <si>
    <t>2.1.1</t>
  </si>
  <si>
    <t>Programs on GIS/SPSS</t>
  </si>
  <si>
    <t>HETC/UDG/CMB/TOR/17 **, HETC/UDG/CMB/NCON/006</t>
  </si>
  <si>
    <t>Certificate programs in IT</t>
  </si>
  <si>
    <t>HETC/UDG/CMB/TOR/18 **</t>
  </si>
  <si>
    <t>PP Ref. No./TOR No.</t>
  </si>
  <si>
    <t>Sub Activity No.</t>
  </si>
  <si>
    <t>HETC/UDG/CMB/TOR/12</t>
  </si>
  <si>
    <t xml:space="preserve">HETC/UDG/CMB/TOR/26 </t>
  </si>
  <si>
    <t>Train the trainer programs for academics (4.5 laks Med ,2 lak  Mgt, 1lak edu)</t>
  </si>
  <si>
    <t xml:space="preserve">HETC/UDG/CMB/TOR/10* </t>
  </si>
  <si>
    <t>Workshop on curriculum development (2 laks Med and other)</t>
  </si>
  <si>
    <t xml:space="preserve">HETC/UDG/CMB/TOR/09 </t>
  </si>
  <si>
    <t>Workshops by Career guidance unit (University)</t>
  </si>
  <si>
    <t xml:space="preserve">HETC/UDG/CMB/TOR/08* </t>
  </si>
  <si>
    <t>7 Workshops @ 200,000 (Mgt, Sci, Sri Palee, Arts, Med, Edu, Law)</t>
  </si>
  <si>
    <t xml:space="preserve">HETC/UDG/CMB/TOR/07* </t>
  </si>
  <si>
    <t>Assistance in conducting UDG workshops and employer satisfaction survey</t>
  </si>
  <si>
    <t>HETC/UDG/CMB/TOR/21</t>
  </si>
  <si>
    <t>Awareness Work Shops for students (all faculties)</t>
  </si>
  <si>
    <t>HETC/UDG/CMB/TOR/05*</t>
  </si>
  <si>
    <t>2.3.1</t>
  </si>
  <si>
    <t>Preparation of teaching and assesment mateiral (Med)</t>
  </si>
  <si>
    <t>HETC/UDG/CMB/TOR/20</t>
  </si>
  <si>
    <t xml:space="preserve">HETC/UDG/CMB/TOR/19 </t>
  </si>
  <si>
    <t>HETC/UDG/CMB/TOR/18</t>
  </si>
  <si>
    <t>Programs on GIS/SPSS for students</t>
  </si>
  <si>
    <t xml:space="preserve">HETC/UDG/CMB/TOR/17 </t>
  </si>
  <si>
    <t>organizing sport festivels (4)</t>
  </si>
  <si>
    <t xml:space="preserve">HETC/UDG/CMB/TOR/15 </t>
  </si>
  <si>
    <t>4.1.6</t>
  </si>
  <si>
    <t>Materials for language classes</t>
  </si>
  <si>
    <t>HETC/UDG/CMB/TOR/13</t>
  </si>
  <si>
    <t>7 Workshops @ 120,000 (Mgt, Sci, Sri Palee, Arts, Med, Edu, Law)</t>
  </si>
  <si>
    <t xml:space="preserve">HETC/UDG/CMB/TOR/07 </t>
  </si>
  <si>
    <t>Workshops on lesson preparation</t>
  </si>
  <si>
    <t>HETC/UDG/CMB/TOR/04</t>
  </si>
  <si>
    <t xml:space="preserve">HETC/UDG/CMB/TOR/03 </t>
  </si>
  <si>
    <t>1 Staff development workshop (Med)</t>
  </si>
  <si>
    <t xml:space="preserve">HETC/UDG/CMB/TOR/01 </t>
  </si>
  <si>
    <t>Expenditure</t>
  </si>
  <si>
    <t>LIST OF NON CONSULTANCY  SERVICES DONE UNDER UDG, HETC PROJECT (For All Faculties &amp; Sri Palee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</si>
</sst>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s.&quot;* #,##0.00_);_(&quot;Rs.&quot;* \(#,##0.00\);_(&quot;Rs.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theme="1"/>
      <name val="Bookman Old Style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1"/>
      <name val="Simplified Arabic"/>
      <family val="1"/>
    </font>
    <font>
      <sz val="14"/>
      <color rgb="FFFF0000"/>
      <name val="Simplified Arabic"/>
      <family val="1"/>
    </font>
    <font>
      <b/>
      <sz val="18"/>
      <color theme="1"/>
      <name val="Times New Roman"/>
      <family val="1"/>
    </font>
    <font>
      <sz val="16"/>
      <color theme="1"/>
      <name val="Simplified Arabic"/>
      <family val="1"/>
    </font>
    <font>
      <sz val="18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Times New Roman"/>
      <family val="1"/>
    </font>
    <font>
      <b/>
      <sz val="16"/>
      <name val="Bookman Old Style"/>
      <family val="1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4"/>
      <name val="Arial Narrow"/>
      <family val="2"/>
    </font>
    <font>
      <sz val="11"/>
      <name val="Calibri"/>
      <family val="2"/>
    </font>
    <font>
      <sz val="10"/>
      <name val="Sylfaen"/>
      <family val="1"/>
    </font>
    <font>
      <sz val="10"/>
      <name val="Calibri"/>
      <family val="2"/>
    </font>
    <font>
      <b/>
      <sz val="10"/>
      <name val="Sylfaen"/>
      <family val="1"/>
    </font>
    <font>
      <b/>
      <i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/>
    <xf numFmtId="43" fontId="2" fillId="0" borderId="0" xfId="2" applyFont="1"/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23" fillId="0" borderId="0" xfId="0" applyFont="1" applyFill="1"/>
    <xf numFmtId="43" fontId="16" fillId="0" borderId="5" xfId="2" applyFont="1" applyFill="1" applyBorder="1" applyAlignment="1" applyProtection="1">
      <alignment vertical="center"/>
    </xf>
    <xf numFmtId="0" fontId="23" fillId="0" borderId="1" xfId="0" applyFont="1" applyFill="1" applyBorder="1"/>
    <xf numFmtId="4" fontId="16" fillId="0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top" wrapText="1"/>
    </xf>
    <xf numFmtId="43" fontId="16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43" fontId="16" fillId="0" borderId="1" xfId="2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top" wrapText="1"/>
    </xf>
    <xf numFmtId="43" fontId="16" fillId="0" borderId="2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43" fontId="16" fillId="0" borderId="1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center" wrapText="1"/>
    </xf>
    <xf numFmtId="43" fontId="16" fillId="0" borderId="2" xfId="2" applyFont="1" applyFill="1" applyBorder="1" applyAlignment="1">
      <alignment vertical="center"/>
    </xf>
    <xf numFmtId="0" fontId="16" fillId="0" borderId="8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43" fontId="16" fillId="0" borderId="3" xfId="2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3" fontId="16" fillId="0" borderId="1" xfId="2" applyFont="1" applyFill="1" applyBorder="1" applyAlignment="1"/>
    <xf numFmtId="0" fontId="19" fillId="0" borderId="1" xfId="0" applyFont="1" applyFill="1" applyBorder="1" applyAlignment="1">
      <alignment horizontal="left" vertical="top" wrapText="1"/>
    </xf>
    <xf numFmtId="43" fontId="16" fillId="0" borderId="5" xfId="2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wrapText="1"/>
    </xf>
    <xf numFmtId="0" fontId="16" fillId="0" borderId="4" xfId="0" applyFont="1" applyFill="1" applyBorder="1"/>
    <xf numFmtId="43" fontId="16" fillId="0" borderId="1" xfId="0" applyNumberFormat="1" applyFont="1" applyFill="1" applyBorder="1" applyAlignment="1">
      <alignment wrapText="1"/>
    </xf>
    <xf numFmtId="43" fontId="16" fillId="0" borderId="0" xfId="1" applyFont="1" applyFill="1"/>
    <xf numFmtId="0" fontId="16" fillId="0" borderId="1" xfId="0" applyFont="1" applyFill="1" applyBorder="1" applyAlignment="1">
      <alignment vertical="top" wrapText="1" readingOrder="1"/>
    </xf>
    <xf numFmtId="43" fontId="16" fillId="0" borderId="1" xfId="2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 readingOrder="1"/>
    </xf>
    <xf numFmtId="43" fontId="16" fillId="0" borderId="2" xfId="2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vertical="top" wrapText="1" readingOrder="1"/>
    </xf>
    <xf numFmtId="0" fontId="16" fillId="0" borderId="4" xfId="0" applyFont="1" applyFill="1" applyBorder="1" applyAlignment="1">
      <alignment vertical="top" wrapText="1" readingOrder="1"/>
    </xf>
    <xf numFmtId="4" fontId="16" fillId="0" borderId="1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vertical="top"/>
    </xf>
    <xf numFmtId="0" fontId="16" fillId="0" borderId="2" xfId="0" applyFont="1" applyFill="1" applyBorder="1" applyAlignment="1">
      <alignment vertical="center" wrapText="1"/>
    </xf>
    <xf numFmtId="43" fontId="16" fillId="0" borderId="2" xfId="2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top"/>
    </xf>
    <xf numFmtId="43" fontId="19" fillId="0" borderId="5" xfId="2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top" wrapText="1"/>
    </xf>
    <xf numFmtId="43" fontId="16" fillId="0" borderId="5" xfId="2" applyFont="1" applyFill="1" applyBorder="1" applyAlignment="1">
      <alignment vertical="center"/>
    </xf>
    <xf numFmtId="43" fontId="16" fillId="0" borderId="1" xfId="2" applyFont="1" applyFill="1" applyBorder="1" applyAlignment="1"/>
    <xf numFmtId="43" fontId="16" fillId="0" borderId="17" xfId="2" applyFont="1" applyFill="1" applyBorder="1" applyAlignment="1" applyProtection="1">
      <alignment vertical="center"/>
    </xf>
    <xf numFmtId="43" fontId="16" fillId="0" borderId="2" xfId="0" applyNumberFormat="1" applyFont="1" applyFill="1" applyBorder="1" applyAlignment="1">
      <alignment vertical="center" wrapText="1"/>
    </xf>
    <xf numFmtId="43" fontId="16" fillId="0" borderId="1" xfId="2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top" wrapText="1"/>
    </xf>
    <xf numFmtId="0" fontId="24" fillId="0" borderId="0" xfId="0" applyFont="1" applyFill="1"/>
    <xf numFmtId="43" fontId="16" fillId="0" borderId="1" xfId="2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top" wrapText="1"/>
    </xf>
    <xf numFmtId="43" fontId="16" fillId="0" borderId="2" xfId="1" applyFont="1" applyFill="1" applyBorder="1" applyAlignment="1">
      <alignment vertical="top" wrapText="1"/>
    </xf>
    <xf numFmtId="43" fontId="16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top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/>
    <xf numFmtId="43" fontId="23" fillId="0" borderId="0" xfId="0" applyNumberFormat="1" applyFont="1" applyFill="1" applyAlignment="1"/>
    <xf numFmtId="43" fontId="23" fillId="0" borderId="0" xfId="2" applyFont="1" applyFill="1" applyAlignment="1">
      <alignment horizontal="left"/>
    </xf>
    <xf numFmtId="43" fontId="23" fillId="0" borderId="0" xfId="1" applyFont="1" applyFill="1" applyAlignment="1"/>
    <xf numFmtId="43" fontId="16" fillId="0" borderId="2" xfId="2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43" fontId="16" fillId="0" borderId="1" xfId="0" applyNumberFormat="1" applyFont="1" applyFill="1" applyBorder="1" applyAlignment="1">
      <alignment vertical="center" wrapText="1"/>
    </xf>
    <xf numFmtId="43" fontId="23" fillId="0" borderId="0" xfId="0" applyNumberFormat="1" applyFont="1" applyFill="1"/>
    <xf numFmtId="4" fontId="23" fillId="0" borderId="0" xfId="0" applyNumberFormat="1" applyFont="1" applyFill="1"/>
    <xf numFmtId="43" fontId="23" fillId="0" borderId="0" xfId="1" applyFont="1" applyFill="1"/>
    <xf numFmtId="43" fontId="12" fillId="0" borderId="1" xfId="0" applyNumberFormat="1" applyFont="1" applyFill="1" applyBorder="1" applyAlignment="1"/>
    <xf numFmtId="0" fontId="2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43" fontId="27" fillId="0" borderId="0" xfId="2" applyFont="1"/>
    <xf numFmtId="0" fontId="28" fillId="0" borderId="0" xfId="0" applyFont="1" applyAlignment="1">
      <alignment wrapText="1"/>
    </xf>
    <xf numFmtId="0" fontId="0" fillId="0" borderId="0" xfId="0" applyFill="1"/>
    <xf numFmtId="0" fontId="2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43" fontId="2" fillId="0" borderId="0" xfId="2" applyFont="1" applyFill="1"/>
    <xf numFmtId="43" fontId="27" fillId="0" borderId="0" xfId="2" applyFont="1" applyFill="1"/>
    <xf numFmtId="0" fontId="25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/>
    <xf numFmtId="0" fontId="33" fillId="0" borderId="0" xfId="0" applyFont="1" applyAlignment="1">
      <alignment wrapText="1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5" fillId="0" borderId="1" xfId="0" applyFont="1" applyFill="1" applyBorder="1" applyAlignment="1">
      <alignment horizontal="left" vertical="top" wrapText="1"/>
    </xf>
    <xf numFmtId="4" fontId="35" fillId="0" borderId="1" xfId="0" applyNumberFormat="1" applyFont="1" applyFill="1" applyBorder="1" applyAlignment="1">
      <alignment vertical="top" wrapText="1"/>
    </xf>
    <xf numFmtId="0" fontId="35" fillId="0" borderId="0" xfId="0" applyFont="1" applyFill="1"/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/>
    </xf>
    <xf numFmtId="43" fontId="35" fillId="0" borderId="1" xfId="2" applyFont="1" applyFill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/>
    <xf numFmtId="43" fontId="36" fillId="0" borderId="0" xfId="1" applyFont="1" applyFill="1" applyAlignment="1"/>
    <xf numFmtId="43" fontId="36" fillId="0" borderId="0" xfId="0" applyNumberFormat="1" applyFont="1" applyFill="1" applyAlignment="1"/>
    <xf numFmtId="0" fontId="37" fillId="0" borderId="0" xfId="0" applyFont="1" applyFill="1"/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/>
    <xf numFmtId="0" fontId="31" fillId="0" borderId="0" xfId="0" applyFont="1" applyFill="1"/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/>
    <xf numFmtId="4" fontId="40" fillId="0" borderId="1" xfId="0" applyNumberFormat="1" applyFont="1" applyFill="1" applyBorder="1" applyAlignment="1"/>
    <xf numFmtId="0" fontId="14" fillId="0" borderId="0" xfId="0" applyFont="1" applyFill="1"/>
    <xf numFmtId="0" fontId="10" fillId="0" borderId="1" xfId="0" applyFont="1" applyFill="1" applyBorder="1" applyAlignment="1">
      <alignment wrapText="1"/>
    </xf>
    <xf numFmtId="43" fontId="16" fillId="0" borderId="1" xfId="2" applyFont="1" applyFill="1" applyBorder="1" applyAlignment="1">
      <alignment wrapText="1"/>
    </xf>
    <xf numFmtId="43" fontId="19" fillId="0" borderId="0" xfId="2" applyFont="1" applyFill="1"/>
    <xf numFmtId="0" fontId="19" fillId="0" borderId="0" xfId="0" applyFont="1" applyFill="1"/>
    <xf numFmtId="43" fontId="17" fillId="0" borderId="1" xfId="2" applyFont="1" applyFill="1" applyBorder="1" applyAlignment="1">
      <alignment horizontal="center" vertical="top" wrapText="1"/>
    </xf>
    <xf numFmtId="4" fontId="16" fillId="0" borderId="1" xfId="0" applyNumberFormat="1" applyFont="1" applyFill="1" applyBorder="1"/>
    <xf numFmtId="43" fontId="16" fillId="0" borderId="1" xfId="2" applyFont="1" applyFill="1" applyBorder="1" applyAlignment="1">
      <alignment horizontal="center" wrapText="1"/>
    </xf>
    <xf numFmtId="43" fontId="16" fillId="0" borderId="1" xfId="2" applyFont="1" applyFill="1" applyBorder="1" applyAlignment="1">
      <alignment horizontal="center" vertical="top" wrapText="1"/>
    </xf>
    <xf numFmtId="43" fontId="20" fillId="0" borderId="0" xfId="2" applyFont="1" applyFill="1"/>
    <xf numFmtId="43" fontId="17" fillId="0" borderId="0" xfId="2" applyFont="1" applyFill="1"/>
    <xf numFmtId="0" fontId="17" fillId="0" borderId="0" xfId="0" applyFont="1" applyFill="1"/>
    <xf numFmtId="43" fontId="16" fillId="0" borderId="0" xfId="2" applyFont="1" applyFill="1"/>
    <xf numFmtId="0" fontId="16" fillId="0" borderId="0" xfId="0" applyFont="1" applyFill="1"/>
    <xf numFmtId="0" fontId="16" fillId="0" borderId="0" xfId="0" applyFont="1" applyFill="1" applyAlignment="1"/>
    <xf numFmtId="43" fontId="16" fillId="0" borderId="1" xfId="1" applyFont="1" applyFill="1" applyBorder="1" applyAlignment="1">
      <alignment horizontal="center" vertical="top" wrapText="1"/>
    </xf>
    <xf numFmtId="43" fontId="12" fillId="0" borderId="0" xfId="2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3" fontId="20" fillId="0" borderId="0" xfId="2" applyFont="1" applyFill="1" applyBorder="1" applyAlignment="1">
      <alignment horizontal="center" vertical="top" wrapText="1"/>
    </xf>
    <xf numFmtId="43" fontId="16" fillId="0" borderId="13" xfId="2" applyFont="1" applyFill="1" applyBorder="1"/>
    <xf numFmtId="0" fontId="16" fillId="0" borderId="13" xfId="0" applyFont="1" applyFill="1" applyBorder="1"/>
    <xf numFmtId="43" fontId="16" fillId="0" borderId="0" xfId="2" applyFont="1" applyFill="1" applyBorder="1"/>
    <xf numFmtId="0" fontId="16" fillId="0" borderId="0" xfId="0" applyFont="1" applyFill="1" applyBorder="1"/>
    <xf numFmtId="43" fontId="20" fillId="0" borderId="13" xfId="2" applyFont="1" applyFill="1" applyBorder="1"/>
    <xf numFmtId="43" fontId="12" fillId="0" borderId="1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3" fontId="16" fillId="0" borderId="0" xfId="2" applyFont="1" applyFill="1" applyBorder="1" applyAlignment="1">
      <alignment horizontal="center" vertical="top" wrapText="1"/>
    </xf>
    <xf numFmtId="43" fontId="16" fillId="0" borderId="0" xfId="2" applyFont="1" applyFill="1" applyBorder="1" applyAlignment="1">
      <alignment horizontal="center" vertical="top"/>
    </xf>
    <xf numFmtId="0" fontId="19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3" fontId="16" fillId="0" borderId="0" xfId="0" applyNumberFormat="1" applyFont="1" applyFill="1"/>
    <xf numFmtId="0" fontId="4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/>
    <xf numFmtId="43" fontId="22" fillId="0" borderId="0" xfId="2" applyFont="1" applyFill="1"/>
    <xf numFmtId="43" fontId="21" fillId="0" borderId="0" xfId="2" applyFont="1" applyFill="1"/>
    <xf numFmtId="0" fontId="2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43" fillId="0" borderId="0" xfId="0" applyNumberFormat="1" applyFont="1" applyFill="1" applyAlignment="1">
      <alignment horizontal="left"/>
    </xf>
    <xf numFmtId="0" fontId="44" fillId="0" borderId="0" xfId="0" applyFont="1" applyFill="1"/>
    <xf numFmtId="0" fontId="46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" xfId="2" applyNumberFormat="1" applyFont="1" applyFill="1" applyBorder="1" applyAlignment="1">
      <alignment horizontal="left" vertical="center" wrapText="1"/>
    </xf>
    <xf numFmtId="43" fontId="14" fillId="0" borderId="1" xfId="2" applyFont="1" applyFill="1" applyBorder="1" applyAlignment="1">
      <alignment horizontal="left" vertical="top"/>
    </xf>
    <xf numFmtId="43" fontId="14" fillId="0" borderId="1" xfId="2" applyFont="1" applyFill="1" applyBorder="1" applyAlignment="1">
      <alignment vertical="center" wrapText="1"/>
    </xf>
    <xf numFmtId="43" fontId="14" fillId="0" borderId="1" xfId="2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3" fillId="0" borderId="1" xfId="0" applyFont="1" applyFill="1" applyBorder="1" applyAlignment="1">
      <alignment wrapText="1"/>
    </xf>
    <xf numFmtId="0" fontId="14" fillId="0" borderId="1" xfId="2" applyNumberFormat="1" applyFont="1" applyFill="1" applyBorder="1" applyAlignment="1">
      <alignment horizontal="left" vertical="top" wrapText="1"/>
    </xf>
    <xf numFmtId="43" fontId="14" fillId="0" borderId="1" xfId="2" applyFont="1" applyFill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4" fillId="0" borderId="1" xfId="2" applyNumberFormat="1" applyFont="1" applyFill="1" applyBorder="1" applyAlignment="1">
      <alignment horizontal="left" vertical="center"/>
    </xf>
    <xf numFmtId="43" fontId="14" fillId="0" borderId="1" xfId="2" applyFont="1" applyFill="1" applyBorder="1" applyAlignment="1">
      <alignment horizontal="left" vertical="center"/>
    </xf>
    <xf numFmtId="43" fontId="14" fillId="0" borderId="1" xfId="2" applyFont="1" applyFill="1" applyBorder="1" applyAlignment="1">
      <alignment vertical="center"/>
    </xf>
    <xf numFmtId="43" fontId="10" fillId="0" borderId="1" xfId="2" applyFont="1" applyFill="1" applyBorder="1" applyAlignment="1">
      <alignment vertical="center" wrapText="1"/>
    </xf>
    <xf numFmtId="43" fontId="14" fillId="0" borderId="1" xfId="2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/>
    <xf numFmtId="0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43" fontId="46" fillId="0" borderId="0" xfId="1" applyFont="1" applyFill="1" applyAlignment="1">
      <alignment horizontal="center"/>
    </xf>
    <xf numFmtId="43" fontId="43" fillId="0" borderId="0" xfId="1" applyFont="1" applyFill="1"/>
    <xf numFmtId="43" fontId="29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wrapText="1"/>
    </xf>
    <xf numFmtId="43" fontId="13" fillId="0" borderId="1" xfId="1" applyFont="1" applyBorder="1" applyAlignment="1">
      <alignment wrapText="1"/>
    </xf>
    <xf numFmtId="43" fontId="14" fillId="0" borderId="1" xfId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left"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13" fillId="0" borderId="1" xfId="1" applyFont="1" applyBorder="1"/>
    <xf numFmtId="43" fontId="10" fillId="0" borderId="1" xfId="1" applyFont="1" applyFill="1" applyBorder="1" applyAlignment="1">
      <alignment wrapText="1"/>
    </xf>
    <xf numFmtId="43" fontId="13" fillId="0" borderId="1" xfId="1" applyFont="1" applyFill="1" applyBorder="1"/>
    <xf numFmtId="43" fontId="29" fillId="0" borderId="1" xfId="1" applyFont="1" applyFill="1" applyBorder="1"/>
    <xf numFmtId="43" fontId="14" fillId="0" borderId="0" xfId="1" applyFont="1" applyFill="1"/>
    <xf numFmtId="0" fontId="10" fillId="0" borderId="1" xfId="2" applyNumberFormat="1" applyFont="1" applyFill="1" applyBorder="1" applyAlignment="1">
      <alignment vertical="top" wrapText="1"/>
    </xf>
    <xf numFmtId="43" fontId="24" fillId="0" borderId="0" xfId="0" applyNumberFormat="1" applyFont="1" applyFill="1"/>
    <xf numFmtId="4" fontId="16" fillId="0" borderId="1" xfId="0" applyNumberFormat="1" applyFont="1" applyFill="1" applyBorder="1" applyAlignment="1"/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justify" textRotation="90" wrapText="1"/>
    </xf>
    <xf numFmtId="0" fontId="7" fillId="2" borderId="1" xfId="0" applyFont="1" applyFill="1" applyBorder="1" applyAlignment="1">
      <alignment textRotation="90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 readingOrder="1"/>
    </xf>
    <xf numFmtId="0" fontId="16" fillId="0" borderId="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 readingOrder="1"/>
    </xf>
    <xf numFmtId="0" fontId="16" fillId="0" borderId="3" xfId="0" applyFont="1" applyFill="1" applyBorder="1" applyAlignment="1">
      <alignment vertical="top" wrapText="1" readingOrder="1"/>
    </xf>
    <xf numFmtId="0" fontId="16" fillId="0" borderId="4" xfId="0" applyFont="1" applyFill="1" applyBorder="1" applyAlignment="1">
      <alignment vertical="top" wrapText="1" readingOrder="1"/>
    </xf>
    <xf numFmtId="0" fontId="16" fillId="0" borderId="3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43" fontId="16" fillId="0" borderId="2" xfId="0" applyNumberFormat="1" applyFont="1" applyFill="1" applyBorder="1" applyAlignment="1">
      <alignment vertical="top" wrapText="1"/>
    </xf>
    <xf numFmtId="43" fontId="16" fillId="0" borderId="4" xfId="0" applyNumberFormat="1" applyFont="1" applyFill="1" applyBorder="1" applyAlignment="1">
      <alignment vertical="top" wrapText="1"/>
    </xf>
    <xf numFmtId="43" fontId="16" fillId="0" borderId="1" xfId="2" applyFont="1" applyFill="1" applyBorder="1" applyAlignment="1"/>
    <xf numFmtId="43" fontId="16" fillId="0" borderId="2" xfId="2" applyFont="1" applyFill="1" applyBorder="1" applyAlignment="1">
      <alignment horizontal="center" vertical="center" wrapText="1"/>
    </xf>
    <xf numFmtId="43" fontId="16" fillId="0" borderId="4" xfId="2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wrapText="1"/>
    </xf>
    <xf numFmtId="4" fontId="16" fillId="0" borderId="4" xfId="0" applyNumberFormat="1" applyFont="1" applyFill="1" applyBorder="1" applyAlignment="1">
      <alignment horizontal="right" wrapText="1"/>
    </xf>
    <xf numFmtId="43" fontId="16" fillId="0" borderId="11" xfId="0" applyNumberFormat="1" applyFont="1" applyFill="1" applyBorder="1" applyAlignment="1">
      <alignment horizontal="center" wrapText="1"/>
    </xf>
    <xf numFmtId="43" fontId="16" fillId="0" borderId="12" xfId="0" applyNumberFormat="1" applyFont="1" applyFill="1" applyBorder="1" applyAlignment="1">
      <alignment horizontal="center" wrapText="1"/>
    </xf>
    <xf numFmtId="43" fontId="16" fillId="0" borderId="13" xfId="0" applyNumberFormat="1" applyFont="1" applyFill="1" applyBorder="1" applyAlignment="1">
      <alignment wrapText="1"/>
    </xf>
    <xf numFmtId="43" fontId="16" fillId="0" borderId="9" xfId="0" applyNumberFormat="1" applyFont="1" applyFill="1" applyBorder="1" applyAlignment="1">
      <alignment wrapText="1"/>
    </xf>
    <xf numFmtId="43" fontId="16" fillId="0" borderId="2" xfId="0" applyNumberFormat="1" applyFont="1" applyFill="1" applyBorder="1" applyAlignment="1">
      <alignment horizontal="left" wrapText="1"/>
    </xf>
    <xf numFmtId="43" fontId="16" fillId="0" borderId="4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top" wrapText="1" readingOrder="1"/>
    </xf>
    <xf numFmtId="0" fontId="16" fillId="0" borderId="3" xfId="0" applyFont="1" applyFill="1" applyBorder="1" applyAlignment="1">
      <alignment horizontal="left" vertical="top" wrapText="1" readingOrder="1"/>
    </xf>
    <xf numFmtId="0" fontId="16" fillId="0" borderId="4" xfId="0" applyFont="1" applyFill="1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43" fontId="16" fillId="0" borderId="4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43" fontId="15" fillId="3" borderId="22" xfId="2" applyFont="1" applyFill="1" applyBorder="1" applyAlignment="1">
      <alignment horizontal="center" wrapText="1"/>
    </xf>
    <xf numFmtId="43" fontId="15" fillId="3" borderId="24" xfId="2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5" fillId="3" borderId="21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wrapText="1"/>
    </xf>
    <xf numFmtId="0" fontId="30" fillId="3" borderId="14" xfId="0" applyFont="1" applyFill="1" applyBorder="1" applyAlignment="1">
      <alignment horizontal="center" wrapText="1"/>
    </xf>
    <xf numFmtId="0" fontId="30" fillId="3" borderId="21" xfId="0" applyFont="1" applyFill="1" applyBorder="1" applyAlignment="1">
      <alignment horizontal="center" wrapText="1"/>
    </xf>
    <xf numFmtId="0" fontId="30" fillId="3" borderId="23" xfId="0" applyFont="1" applyFill="1" applyBorder="1" applyAlignment="1">
      <alignment horizontal="center" wrapText="1"/>
    </xf>
    <xf numFmtId="0" fontId="15" fillId="3" borderId="22" xfId="0" applyFont="1" applyFill="1" applyBorder="1" applyAlignment="1">
      <alignment horizontal="center" wrapText="1"/>
    </xf>
    <xf numFmtId="0" fontId="15" fillId="3" borderId="24" xfId="0" applyFont="1" applyFill="1" applyBorder="1" applyAlignment="1">
      <alignment horizontal="center" wrapText="1"/>
    </xf>
    <xf numFmtId="43" fontId="16" fillId="0" borderId="2" xfId="2" applyFont="1" applyFill="1" applyBorder="1" applyAlignment="1">
      <alignment horizontal="center" vertical="top" wrapText="1"/>
    </xf>
    <xf numFmtId="43" fontId="16" fillId="0" borderId="4" xfId="2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43" fontId="20" fillId="0" borderId="0" xfId="2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/>
    </xf>
    <xf numFmtId="43" fontId="16" fillId="0" borderId="1" xfId="2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3" fontId="16" fillId="0" borderId="1" xfId="0" applyNumberFormat="1" applyFont="1" applyFill="1" applyBorder="1" applyAlignment="1">
      <alignment horizontal="center" vertical="top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vertical="justify" wrapText="1"/>
    </xf>
    <xf numFmtId="0" fontId="35" fillId="0" borderId="1" xfId="0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left" vertical="justify" wrapText="1"/>
    </xf>
    <xf numFmtId="0" fontId="12" fillId="0" borderId="0" xfId="0" applyFont="1" applyAlignment="1">
      <alignment horizontal="center"/>
    </xf>
    <xf numFmtId="0" fontId="29" fillId="0" borderId="6" xfId="0" applyNumberFormat="1" applyFont="1" applyFill="1" applyBorder="1" applyAlignment="1">
      <alignment horizontal="center"/>
    </xf>
    <xf numFmtId="0" fontId="29" fillId="0" borderId="7" xfId="0" applyNumberFormat="1" applyFont="1" applyFill="1" applyBorder="1" applyAlignment="1">
      <alignment horizontal="center"/>
    </xf>
    <xf numFmtId="0" fontId="29" fillId="0" borderId="8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</cellXfs>
  <cellStyles count="7">
    <cellStyle name="Comma" xfId="1" builtinId="3"/>
    <cellStyle name="Comma 2" xfId="2"/>
    <cellStyle name="Comma 3" xfId="3"/>
    <cellStyle name="Comma 4" xfId="4"/>
    <cellStyle name="Currency 2" xfId="5"/>
    <cellStyle name="Normal" xfId="0" builtinId="0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2"/>
  <sheetViews>
    <sheetView topLeftCell="A76" zoomScale="80" zoomScaleNormal="80" workbookViewId="0">
      <selection activeCell="J6" sqref="J6"/>
    </sheetView>
  </sheetViews>
  <sheetFormatPr defaultRowHeight="15.75" x14ac:dyDescent="0.25"/>
  <cols>
    <col min="1" max="1" width="5.42578125" style="1" customWidth="1"/>
    <col min="2" max="2" width="47.28515625" style="3" customWidth="1"/>
    <col min="3" max="3" width="52.85546875" style="3" customWidth="1"/>
    <col min="4" max="4" width="23.5703125" style="3" hidden="1" customWidth="1"/>
    <col min="5" max="5" width="17.5703125" style="3" hidden="1" customWidth="1"/>
    <col min="6" max="6" width="42.85546875" style="8" hidden="1" customWidth="1"/>
    <col min="7" max="7" width="40.7109375" style="83" customWidth="1"/>
    <col min="8" max="8" width="19" bestFit="1" customWidth="1"/>
    <col min="9" max="9" width="21.28515625" bestFit="1" customWidth="1"/>
  </cols>
  <sheetData>
    <row r="2" spans="1:9" ht="49.5" customHeight="1" x14ac:dyDescent="0.3">
      <c r="B2" s="221" t="s">
        <v>157</v>
      </c>
      <c r="C2" s="221"/>
      <c r="D2" s="221"/>
      <c r="E2" s="221"/>
      <c r="F2" s="221"/>
      <c r="G2" s="221"/>
    </row>
    <row r="3" spans="1:9" ht="18.75" x14ac:dyDescent="0.3">
      <c r="B3" s="4"/>
      <c r="C3" s="6"/>
      <c r="D3" s="5"/>
      <c r="E3" s="5"/>
    </row>
    <row r="4" spans="1:9" ht="15" customHeight="1" x14ac:dyDescent="0.25">
      <c r="A4" s="229" t="s">
        <v>1</v>
      </c>
      <c r="B4" s="231" t="s">
        <v>2</v>
      </c>
      <c r="C4" s="231" t="s">
        <v>3</v>
      </c>
      <c r="D4" s="234" t="s">
        <v>4</v>
      </c>
      <c r="E4" s="231" t="s">
        <v>5</v>
      </c>
      <c r="F4" s="228" t="s">
        <v>6</v>
      </c>
      <c r="G4" s="234" t="s">
        <v>7</v>
      </c>
    </row>
    <row r="5" spans="1:9" ht="114.75" customHeight="1" x14ac:dyDescent="0.25">
      <c r="A5" s="230"/>
      <c r="B5" s="232"/>
      <c r="C5" s="233"/>
      <c r="D5" s="232"/>
      <c r="E5" s="233"/>
      <c r="F5" s="228"/>
      <c r="G5" s="234"/>
    </row>
    <row r="6" spans="1:9" s="14" customFormat="1" ht="40.5" customHeight="1" x14ac:dyDescent="0.7">
      <c r="A6" s="222">
        <v>1</v>
      </c>
      <c r="B6" s="225" t="s">
        <v>8</v>
      </c>
      <c r="C6" s="12" t="s">
        <v>9</v>
      </c>
      <c r="D6" s="227" t="s">
        <v>10</v>
      </c>
      <c r="E6" s="13">
        <v>4</v>
      </c>
      <c r="F6" s="220" t="s">
        <v>11</v>
      </c>
      <c r="G6" s="250">
        <v>2245432.4500000002</v>
      </c>
    </row>
    <row r="7" spans="1:9" s="14" customFormat="1" ht="45.75" customHeight="1" x14ac:dyDescent="0.7">
      <c r="A7" s="223"/>
      <c r="B7" s="226"/>
      <c r="C7" s="12" t="s">
        <v>12</v>
      </c>
      <c r="D7" s="227"/>
      <c r="E7" s="13">
        <v>3</v>
      </c>
      <c r="F7" s="220"/>
      <c r="G7" s="251"/>
    </row>
    <row r="8" spans="1:9" s="14" customFormat="1" ht="40.5" customHeight="1" x14ac:dyDescent="0.7">
      <c r="A8" s="224"/>
      <c r="B8" s="12" t="s">
        <v>13</v>
      </c>
      <c r="C8" s="12" t="s">
        <v>14</v>
      </c>
      <c r="D8" s="24"/>
      <c r="E8" s="13">
        <v>1</v>
      </c>
      <c r="F8" s="12" t="s">
        <v>15</v>
      </c>
      <c r="G8" s="15">
        <v>265375</v>
      </c>
      <c r="I8" s="79"/>
    </row>
    <row r="9" spans="1:9" s="14" customFormat="1" ht="40.5" customHeight="1" x14ac:dyDescent="0.7">
      <c r="A9" s="16">
        <v>2</v>
      </c>
      <c r="B9" s="12" t="s">
        <v>16</v>
      </c>
      <c r="C9" s="12" t="s">
        <v>17</v>
      </c>
      <c r="D9" s="24" t="s">
        <v>10</v>
      </c>
      <c r="E9" s="13">
        <v>54</v>
      </c>
      <c r="F9" s="12" t="s">
        <v>18</v>
      </c>
      <c r="G9" s="17">
        <v>3816504</v>
      </c>
    </row>
    <row r="10" spans="1:9" s="14" customFormat="1" ht="40.5" customHeight="1" x14ac:dyDescent="0.7">
      <c r="A10" s="222">
        <v>3</v>
      </c>
      <c r="B10" s="225" t="s">
        <v>19</v>
      </c>
      <c r="C10" s="225" t="s">
        <v>20</v>
      </c>
      <c r="D10" s="237" t="s">
        <v>10</v>
      </c>
      <c r="E10" s="218">
        <v>67</v>
      </c>
      <c r="F10" s="12" t="s">
        <v>18</v>
      </c>
      <c r="G10" s="18">
        <v>4451480</v>
      </c>
    </row>
    <row r="11" spans="1:9" s="14" customFormat="1" ht="40.5" customHeight="1" x14ac:dyDescent="0.7">
      <c r="A11" s="224"/>
      <c r="B11" s="226"/>
      <c r="C11" s="226"/>
      <c r="D11" s="238"/>
      <c r="E11" s="219"/>
      <c r="F11" s="12" t="s">
        <v>21</v>
      </c>
      <c r="G11" s="19">
        <v>775163.2</v>
      </c>
      <c r="I11" s="80"/>
    </row>
    <row r="12" spans="1:9" s="14" customFormat="1" ht="53.25" customHeight="1" x14ac:dyDescent="0.7">
      <c r="A12" s="222">
        <v>4</v>
      </c>
      <c r="B12" s="225" t="s">
        <v>22</v>
      </c>
      <c r="C12" s="225" t="s">
        <v>154</v>
      </c>
      <c r="D12" s="227" t="s">
        <v>10</v>
      </c>
      <c r="E12" s="13" t="s">
        <v>23</v>
      </c>
      <c r="F12" s="12" t="s">
        <v>18</v>
      </c>
      <c r="G12" s="21">
        <v>2126520</v>
      </c>
    </row>
    <row r="13" spans="1:9" s="14" customFormat="1" ht="40.5" customHeight="1" x14ac:dyDescent="0.7">
      <c r="A13" s="223"/>
      <c r="B13" s="241"/>
      <c r="C13" s="226"/>
      <c r="D13" s="227"/>
      <c r="E13" s="13"/>
      <c r="F13" s="22" t="s">
        <v>21</v>
      </c>
      <c r="G13" s="15">
        <v>376797.96</v>
      </c>
    </row>
    <row r="14" spans="1:9" s="14" customFormat="1" ht="40.5" customHeight="1" x14ac:dyDescent="0.7">
      <c r="A14" s="224"/>
      <c r="B14" s="241"/>
      <c r="C14" s="12" t="s">
        <v>24</v>
      </c>
      <c r="D14" s="227"/>
      <c r="E14" s="13" t="s">
        <v>25</v>
      </c>
      <c r="F14" s="22" t="s">
        <v>26</v>
      </c>
      <c r="G14" s="21">
        <v>101400</v>
      </c>
      <c r="H14" s="79"/>
    </row>
    <row r="15" spans="1:9" s="14" customFormat="1" ht="40.5" customHeight="1" x14ac:dyDescent="0.7">
      <c r="A15" s="263">
        <v>5</v>
      </c>
      <c r="B15" s="225" t="s">
        <v>27</v>
      </c>
      <c r="C15" s="12" t="s">
        <v>28</v>
      </c>
      <c r="D15" s="227" t="s">
        <v>10</v>
      </c>
      <c r="E15" s="13">
        <v>5</v>
      </c>
      <c r="F15" s="23"/>
      <c r="G15" s="24"/>
    </row>
    <row r="16" spans="1:9" s="14" customFormat="1" ht="57.75" customHeight="1" x14ac:dyDescent="0.7">
      <c r="A16" s="264"/>
      <c r="B16" s="241"/>
      <c r="C16" s="25" t="s">
        <v>29</v>
      </c>
      <c r="D16" s="227"/>
      <c r="E16" s="13" t="s">
        <v>30</v>
      </c>
      <c r="F16" s="12" t="s">
        <v>31</v>
      </c>
      <c r="G16" s="19">
        <v>39500</v>
      </c>
    </row>
    <row r="17" spans="1:8" s="14" customFormat="1" ht="40.5" customHeight="1" x14ac:dyDescent="0.7">
      <c r="A17" s="264"/>
      <c r="B17" s="241"/>
      <c r="C17" s="12" t="s">
        <v>32</v>
      </c>
      <c r="D17" s="227"/>
      <c r="E17" s="13">
        <v>5</v>
      </c>
      <c r="F17" s="12" t="s">
        <v>33</v>
      </c>
      <c r="G17" s="19">
        <v>92478</v>
      </c>
    </row>
    <row r="18" spans="1:8" s="14" customFormat="1" ht="40.5" customHeight="1" x14ac:dyDescent="0.7">
      <c r="A18" s="264"/>
      <c r="B18" s="241"/>
      <c r="C18" s="12"/>
      <c r="D18" s="24"/>
      <c r="E18" s="13"/>
      <c r="F18" s="12" t="s">
        <v>26</v>
      </c>
      <c r="G18" s="19">
        <v>94500</v>
      </c>
    </row>
    <row r="19" spans="1:8" s="14" customFormat="1" ht="40.5" customHeight="1" x14ac:dyDescent="0.7">
      <c r="A19" s="265"/>
      <c r="B19" s="241"/>
      <c r="C19" s="12"/>
      <c r="D19" s="24"/>
      <c r="E19" s="13"/>
      <c r="F19" s="26" t="s">
        <v>34</v>
      </c>
      <c r="G19" s="19">
        <v>692664</v>
      </c>
      <c r="H19" s="79"/>
    </row>
    <row r="20" spans="1:8" s="14" customFormat="1" ht="50.25" customHeight="1" x14ac:dyDescent="0.7">
      <c r="A20" s="16">
        <v>6</v>
      </c>
      <c r="B20" s="27" t="s">
        <v>35</v>
      </c>
      <c r="C20" s="12" t="s">
        <v>37</v>
      </c>
      <c r="D20" s="24"/>
      <c r="E20" s="28">
        <v>24</v>
      </c>
      <c r="F20" s="29" t="s">
        <v>26</v>
      </c>
      <c r="G20" s="30">
        <v>115200</v>
      </c>
    </row>
    <row r="21" spans="1:8" s="14" customFormat="1" ht="40.5" customHeight="1" x14ac:dyDescent="0.7">
      <c r="A21" s="222">
        <v>7</v>
      </c>
      <c r="B21" s="22" t="s">
        <v>38</v>
      </c>
      <c r="C21" s="12" t="s">
        <v>39</v>
      </c>
      <c r="D21" s="27" t="s">
        <v>40</v>
      </c>
      <c r="E21" s="13"/>
      <c r="F21" s="31"/>
      <c r="G21" s="24"/>
    </row>
    <row r="22" spans="1:8" s="14" customFormat="1" ht="40.5" customHeight="1" x14ac:dyDescent="0.7">
      <c r="A22" s="223"/>
      <c r="B22" s="32"/>
      <c r="C22" s="12" t="s">
        <v>41</v>
      </c>
      <c r="D22" s="33"/>
      <c r="E22" s="13">
        <v>1</v>
      </c>
      <c r="F22" s="12" t="s">
        <v>42</v>
      </c>
      <c r="G22" s="34">
        <v>1372000</v>
      </c>
    </row>
    <row r="23" spans="1:8" s="14" customFormat="1" ht="40.5" customHeight="1" x14ac:dyDescent="0.7">
      <c r="A23" s="223"/>
      <c r="B23" s="32"/>
      <c r="C23" s="12" t="s">
        <v>43</v>
      </c>
      <c r="D23" s="33"/>
      <c r="E23" s="13">
        <v>1</v>
      </c>
      <c r="F23" s="12" t="s">
        <v>44</v>
      </c>
      <c r="G23" s="34">
        <v>1296238.05</v>
      </c>
    </row>
    <row r="24" spans="1:8" s="14" customFormat="1" ht="40.5" customHeight="1" x14ac:dyDescent="0.7">
      <c r="A24" s="223"/>
      <c r="B24" s="35"/>
      <c r="C24" s="12" t="s">
        <v>45</v>
      </c>
      <c r="D24" s="33"/>
      <c r="E24" s="13">
        <v>1</v>
      </c>
      <c r="F24" s="12" t="s">
        <v>46</v>
      </c>
      <c r="G24" s="34">
        <v>339795.34</v>
      </c>
    </row>
    <row r="25" spans="1:8" s="14" customFormat="1" ht="40.5" customHeight="1" x14ac:dyDescent="0.7">
      <c r="A25" s="224"/>
      <c r="B25" s="32"/>
      <c r="C25" s="12" t="s">
        <v>47</v>
      </c>
      <c r="D25" s="36"/>
      <c r="E25" s="13">
        <v>1</v>
      </c>
      <c r="F25" s="12" t="s">
        <v>48</v>
      </c>
      <c r="G25" s="34">
        <v>841793.93</v>
      </c>
    </row>
    <row r="26" spans="1:8" s="14" customFormat="1" ht="40.5" customHeight="1" x14ac:dyDescent="0.7">
      <c r="A26" s="222">
        <v>8</v>
      </c>
      <c r="B26" s="220" t="s">
        <v>55</v>
      </c>
      <c r="C26" s="235" t="s">
        <v>56</v>
      </c>
      <c r="D26" s="239" t="s">
        <v>10</v>
      </c>
      <c r="E26" s="37">
        <v>16</v>
      </c>
      <c r="F26" s="12" t="s">
        <v>58</v>
      </c>
      <c r="G26" s="38">
        <v>675000</v>
      </c>
    </row>
    <row r="27" spans="1:8" s="14" customFormat="1" ht="40.5" customHeight="1" x14ac:dyDescent="0.7">
      <c r="A27" s="223"/>
      <c r="B27" s="220"/>
      <c r="C27" s="236"/>
      <c r="D27" s="239"/>
      <c r="E27" s="37">
        <v>3</v>
      </c>
      <c r="F27" s="12" t="s">
        <v>59</v>
      </c>
      <c r="G27" s="38">
        <v>575000</v>
      </c>
      <c r="H27" s="79"/>
    </row>
    <row r="28" spans="1:8" s="14" customFormat="1" ht="40.5" customHeight="1" x14ac:dyDescent="0.7">
      <c r="A28" s="224"/>
      <c r="B28" s="12"/>
      <c r="C28" s="39" t="s">
        <v>57</v>
      </c>
      <c r="D28" s="77"/>
      <c r="E28" s="37"/>
      <c r="F28" s="12" t="s">
        <v>60</v>
      </c>
      <c r="G28" s="40">
        <v>90048</v>
      </c>
    </row>
    <row r="29" spans="1:8" s="14" customFormat="1" ht="56.25" customHeight="1" x14ac:dyDescent="0.7">
      <c r="A29" s="263">
        <v>9</v>
      </c>
      <c r="B29" s="225" t="s">
        <v>61</v>
      </c>
      <c r="C29" s="12" t="s">
        <v>62</v>
      </c>
      <c r="D29" s="237" t="s">
        <v>10</v>
      </c>
      <c r="E29" s="13">
        <v>1</v>
      </c>
      <c r="F29" s="41" t="s">
        <v>60</v>
      </c>
      <c r="G29" s="259">
        <v>651840</v>
      </c>
    </row>
    <row r="30" spans="1:8" s="14" customFormat="1" ht="56.25" customHeight="1" x14ac:dyDescent="0.7">
      <c r="A30" s="264"/>
      <c r="B30" s="241"/>
      <c r="C30" s="12" t="s">
        <v>63</v>
      </c>
      <c r="D30" s="245"/>
      <c r="E30" s="13" t="s">
        <v>64</v>
      </c>
      <c r="F30" s="42"/>
      <c r="G30" s="260"/>
    </row>
    <row r="31" spans="1:8" s="14" customFormat="1" ht="56.25" customHeight="1" x14ac:dyDescent="0.7">
      <c r="A31" s="264"/>
      <c r="B31" s="241"/>
      <c r="C31" s="12" t="s">
        <v>65</v>
      </c>
      <c r="D31" s="245"/>
      <c r="E31" s="13" t="s">
        <v>66</v>
      </c>
      <c r="F31" s="12" t="s">
        <v>70</v>
      </c>
      <c r="G31" s="43">
        <v>13281</v>
      </c>
    </row>
    <row r="32" spans="1:8" s="14" customFormat="1" ht="56.25" customHeight="1" x14ac:dyDescent="0.7">
      <c r="A32" s="265"/>
      <c r="B32" s="226"/>
      <c r="C32" s="12" t="s">
        <v>68</v>
      </c>
      <c r="D32" s="238"/>
      <c r="E32" s="13" t="s">
        <v>69</v>
      </c>
      <c r="F32" s="12" t="s">
        <v>67</v>
      </c>
      <c r="G32" s="43">
        <v>379470</v>
      </c>
      <c r="H32" s="79"/>
    </row>
    <row r="33" spans="1:8" s="14" customFormat="1" ht="40.5" customHeight="1" x14ac:dyDescent="0.7">
      <c r="A33" s="222">
        <v>10</v>
      </c>
      <c r="B33" s="225" t="s">
        <v>71</v>
      </c>
      <c r="C33" s="266" t="s">
        <v>72</v>
      </c>
      <c r="D33" s="242" t="s">
        <v>10</v>
      </c>
      <c r="E33" s="218">
        <v>12</v>
      </c>
      <c r="F33" s="12" t="s">
        <v>73</v>
      </c>
      <c r="G33" s="44">
        <v>417877.74</v>
      </c>
    </row>
    <row r="34" spans="1:8" s="14" customFormat="1" ht="40.5" customHeight="1" x14ac:dyDescent="0.7">
      <c r="A34" s="223"/>
      <c r="B34" s="241"/>
      <c r="C34" s="267"/>
      <c r="D34" s="244"/>
      <c r="E34" s="219"/>
      <c r="F34" s="12" t="s">
        <v>18</v>
      </c>
      <c r="G34" s="43">
        <v>392000</v>
      </c>
    </row>
    <row r="35" spans="1:8" s="14" customFormat="1" ht="40.5" customHeight="1" x14ac:dyDescent="0.7">
      <c r="A35" s="224"/>
      <c r="B35" s="241"/>
      <c r="C35" s="268"/>
      <c r="D35" s="45"/>
      <c r="E35" s="13"/>
      <c r="F35" s="12" t="s">
        <v>74</v>
      </c>
      <c r="G35" s="43">
        <v>85000</v>
      </c>
      <c r="H35" s="79"/>
    </row>
    <row r="36" spans="1:8" s="14" customFormat="1" ht="40.5" customHeight="1" x14ac:dyDescent="0.7">
      <c r="A36" s="222">
        <v>11</v>
      </c>
      <c r="B36" s="225" t="s">
        <v>75</v>
      </c>
      <c r="C36" s="45" t="s">
        <v>76</v>
      </c>
      <c r="D36" s="242" t="s">
        <v>10</v>
      </c>
      <c r="E36" s="13">
        <v>4</v>
      </c>
      <c r="F36" s="46" t="s">
        <v>58</v>
      </c>
      <c r="G36" s="43">
        <v>1235360</v>
      </c>
    </row>
    <row r="37" spans="1:8" s="14" customFormat="1" ht="40.5" customHeight="1" x14ac:dyDescent="0.7">
      <c r="A37" s="223"/>
      <c r="B37" s="241"/>
      <c r="C37" s="47" t="s">
        <v>77</v>
      </c>
      <c r="D37" s="243"/>
      <c r="E37" s="13">
        <v>6</v>
      </c>
      <c r="F37" s="48" t="s">
        <v>78</v>
      </c>
      <c r="G37" s="43">
        <v>140000</v>
      </c>
    </row>
    <row r="38" spans="1:8" s="14" customFormat="1" ht="40.5" customHeight="1" x14ac:dyDescent="0.7">
      <c r="A38" s="223"/>
      <c r="B38" s="241"/>
      <c r="C38" s="49"/>
      <c r="D38" s="243"/>
      <c r="E38" s="13"/>
      <c r="F38" s="48" t="s">
        <v>79</v>
      </c>
      <c r="G38" s="43">
        <v>1545600</v>
      </c>
    </row>
    <row r="39" spans="1:8" s="14" customFormat="1" ht="40.5" customHeight="1" x14ac:dyDescent="0.7">
      <c r="A39" s="224"/>
      <c r="B39" s="241"/>
      <c r="C39" s="50"/>
      <c r="D39" s="244"/>
      <c r="E39" s="13"/>
      <c r="F39" s="48" t="s">
        <v>80</v>
      </c>
      <c r="G39" s="43">
        <v>364000</v>
      </c>
      <c r="H39" s="79"/>
    </row>
    <row r="40" spans="1:8" s="14" customFormat="1" ht="67.5" customHeight="1" x14ac:dyDescent="0.7">
      <c r="A40" s="222">
        <v>12</v>
      </c>
      <c r="B40" s="220" t="s">
        <v>81</v>
      </c>
      <c r="C40" s="45" t="s">
        <v>82</v>
      </c>
      <c r="D40" s="240" t="s">
        <v>10</v>
      </c>
      <c r="E40" s="13" t="s">
        <v>83</v>
      </c>
      <c r="F40" s="274" t="s">
        <v>85</v>
      </c>
      <c r="G40" s="261">
        <v>1778343.27</v>
      </c>
    </row>
    <row r="41" spans="1:8" s="14" customFormat="1" ht="67.5" customHeight="1" x14ac:dyDescent="0.7">
      <c r="A41" s="223"/>
      <c r="B41" s="220"/>
      <c r="C41" s="45" t="s">
        <v>84</v>
      </c>
      <c r="D41" s="240"/>
      <c r="E41" s="13">
        <v>4</v>
      </c>
      <c r="F41" s="275"/>
      <c r="G41" s="262"/>
    </row>
    <row r="42" spans="1:8" s="14" customFormat="1" ht="67.5" customHeight="1" x14ac:dyDescent="0.7">
      <c r="A42" s="223"/>
      <c r="B42" s="220"/>
      <c r="C42" s="45" t="s">
        <v>86</v>
      </c>
      <c r="D42" s="240"/>
      <c r="E42" s="13">
        <v>1</v>
      </c>
      <c r="F42" s="29" t="s">
        <v>87</v>
      </c>
      <c r="G42" s="43">
        <v>626600</v>
      </c>
    </row>
    <row r="43" spans="1:8" s="14" customFormat="1" ht="67.5" customHeight="1" x14ac:dyDescent="0.7">
      <c r="A43" s="223"/>
      <c r="B43" s="220"/>
      <c r="C43" s="45" t="s">
        <v>88</v>
      </c>
      <c r="D43" s="240"/>
      <c r="E43" s="13">
        <v>1</v>
      </c>
      <c r="F43" s="29" t="s">
        <v>60</v>
      </c>
      <c r="G43" s="43">
        <v>382000</v>
      </c>
    </row>
    <row r="44" spans="1:8" s="14" customFormat="1" ht="67.5" customHeight="1" x14ac:dyDescent="0.7">
      <c r="A44" s="224"/>
      <c r="B44" s="220"/>
      <c r="C44" s="45" t="s">
        <v>89</v>
      </c>
      <c r="D44" s="240"/>
      <c r="E44" s="13">
        <v>1</v>
      </c>
      <c r="F44" s="29" t="s">
        <v>58</v>
      </c>
      <c r="G44" s="43">
        <v>910000</v>
      </c>
      <c r="H44" s="79"/>
    </row>
    <row r="45" spans="1:8" s="14" customFormat="1" ht="50.25" customHeight="1" x14ac:dyDescent="0.7">
      <c r="A45" s="222">
        <v>13</v>
      </c>
      <c r="B45" s="220" t="s">
        <v>90</v>
      </c>
      <c r="C45" s="45" t="s">
        <v>91</v>
      </c>
      <c r="D45" s="240" t="s">
        <v>10</v>
      </c>
      <c r="E45" s="13">
        <v>1</v>
      </c>
      <c r="F45" s="22" t="s">
        <v>93</v>
      </c>
      <c r="G45" s="257">
        <v>100884</v>
      </c>
    </row>
    <row r="46" spans="1:8" s="14" customFormat="1" ht="50.25" customHeight="1" x14ac:dyDescent="0.7">
      <c r="A46" s="223"/>
      <c r="B46" s="220"/>
      <c r="C46" s="45" t="s">
        <v>92</v>
      </c>
      <c r="D46" s="240"/>
      <c r="E46" s="13">
        <v>3</v>
      </c>
      <c r="F46" s="42"/>
      <c r="G46" s="258"/>
    </row>
    <row r="47" spans="1:8" s="14" customFormat="1" ht="74.25" customHeight="1" x14ac:dyDescent="0.7">
      <c r="A47" s="224"/>
      <c r="B47" s="220"/>
      <c r="C47" s="45" t="s">
        <v>94</v>
      </c>
      <c r="D47" s="240"/>
      <c r="E47" s="13">
        <v>3</v>
      </c>
      <c r="F47" s="22" t="s">
        <v>93</v>
      </c>
      <c r="G47" s="43">
        <v>98033.600000000006</v>
      </c>
      <c r="H47" s="79"/>
    </row>
    <row r="48" spans="1:8" s="14" customFormat="1" ht="50.25" customHeight="1" x14ac:dyDescent="0.7">
      <c r="A48" s="222">
        <v>14</v>
      </c>
      <c r="B48" s="220" t="s">
        <v>96</v>
      </c>
      <c r="C48" s="240" t="s">
        <v>97</v>
      </c>
      <c r="D48" s="240" t="s">
        <v>40</v>
      </c>
      <c r="E48" s="246"/>
      <c r="F48" s="220" t="s">
        <v>98</v>
      </c>
      <c r="G48" s="255">
        <v>55298</v>
      </c>
    </row>
    <row r="49" spans="1:8" s="14" customFormat="1" ht="50.25" customHeight="1" x14ac:dyDescent="0.7">
      <c r="A49" s="224"/>
      <c r="B49" s="220"/>
      <c r="C49" s="240"/>
      <c r="D49" s="240"/>
      <c r="E49" s="246"/>
      <c r="F49" s="220"/>
      <c r="G49" s="256"/>
    </row>
    <row r="50" spans="1:8" s="14" customFormat="1" ht="50.25" customHeight="1" x14ac:dyDescent="0.7">
      <c r="A50" s="20">
        <v>15</v>
      </c>
      <c r="B50" s="12" t="s">
        <v>99</v>
      </c>
      <c r="C50" s="45" t="s">
        <v>100</v>
      </c>
      <c r="D50" s="45" t="s">
        <v>10</v>
      </c>
      <c r="E50" s="13">
        <v>11</v>
      </c>
      <c r="F50" s="22" t="s">
        <v>101</v>
      </c>
      <c r="G50" s="51">
        <v>129225</v>
      </c>
    </row>
    <row r="51" spans="1:8" s="14" customFormat="1" ht="78" customHeight="1" x14ac:dyDescent="0.7">
      <c r="A51" s="222">
        <v>16</v>
      </c>
      <c r="B51" s="225" t="s">
        <v>104</v>
      </c>
      <c r="C51" s="12" t="s">
        <v>105</v>
      </c>
      <c r="D51" s="237" t="s">
        <v>10</v>
      </c>
      <c r="E51" s="13">
        <f>4+1+1+2</f>
        <v>8</v>
      </c>
      <c r="F51" s="12" t="s">
        <v>93</v>
      </c>
      <c r="G51" s="66">
        <v>272720</v>
      </c>
    </row>
    <row r="52" spans="1:8" s="14" customFormat="1" ht="63" customHeight="1" x14ac:dyDescent="0.7">
      <c r="A52" s="223"/>
      <c r="B52" s="241"/>
      <c r="C52" s="12" t="s">
        <v>106</v>
      </c>
      <c r="D52" s="245"/>
      <c r="E52" s="13">
        <f>111</f>
        <v>111</v>
      </c>
      <c r="F52" s="12" t="s">
        <v>107</v>
      </c>
      <c r="G52" s="217">
        <v>115993.02</v>
      </c>
    </row>
    <row r="53" spans="1:8" s="14" customFormat="1" ht="27.75" customHeight="1" x14ac:dyDescent="0.7">
      <c r="A53" s="223"/>
      <c r="B53" s="241"/>
      <c r="C53" s="12" t="s">
        <v>49</v>
      </c>
      <c r="D53" s="245"/>
      <c r="E53" s="13">
        <v>20</v>
      </c>
      <c r="F53" s="12" t="s">
        <v>93</v>
      </c>
      <c r="G53" s="38">
        <v>327659.36</v>
      </c>
    </row>
    <row r="54" spans="1:8" s="14" customFormat="1" ht="33.75" customHeight="1" x14ac:dyDescent="0.7">
      <c r="A54" s="223"/>
      <c r="B54" s="241"/>
      <c r="C54" s="12" t="s">
        <v>108</v>
      </c>
      <c r="D54" s="245"/>
      <c r="E54" s="13">
        <f>100+25</f>
        <v>125</v>
      </c>
      <c r="F54" s="12" t="s">
        <v>109</v>
      </c>
      <c r="G54" s="38">
        <v>91123.199999999997</v>
      </c>
    </row>
    <row r="55" spans="1:8" s="14" customFormat="1" ht="61.5" customHeight="1" x14ac:dyDescent="0.7">
      <c r="A55" s="223"/>
      <c r="B55" s="241"/>
      <c r="C55" s="12" t="s">
        <v>50</v>
      </c>
      <c r="D55" s="245"/>
      <c r="E55" s="13">
        <v>62</v>
      </c>
      <c r="F55" s="12" t="s">
        <v>110</v>
      </c>
      <c r="G55" s="38">
        <v>936225</v>
      </c>
    </row>
    <row r="56" spans="1:8" s="14" customFormat="1" ht="44.25" customHeight="1" x14ac:dyDescent="0.7">
      <c r="A56" s="223"/>
      <c r="B56" s="241"/>
      <c r="C56" s="12" t="s">
        <v>51</v>
      </c>
      <c r="D56" s="245"/>
      <c r="E56" s="13" t="s">
        <v>52</v>
      </c>
      <c r="F56" s="12" t="s">
        <v>110</v>
      </c>
      <c r="G56" s="38">
        <v>13657.5</v>
      </c>
    </row>
    <row r="57" spans="1:8" s="14" customFormat="1" ht="59.25" customHeight="1" x14ac:dyDescent="0.7">
      <c r="A57" s="223"/>
      <c r="B57" s="241"/>
      <c r="C57" s="12" t="s">
        <v>111</v>
      </c>
      <c r="D57" s="245"/>
      <c r="E57" s="13">
        <f>6+2+2</f>
        <v>10</v>
      </c>
      <c r="F57" s="12" t="s">
        <v>110</v>
      </c>
      <c r="G57" s="59">
        <f>209664+12950</f>
        <v>222614</v>
      </c>
    </row>
    <row r="58" spans="1:8" s="14" customFormat="1" ht="42.75" customHeight="1" x14ac:dyDescent="0.7">
      <c r="A58" s="223"/>
      <c r="B58" s="241"/>
      <c r="C58" s="12" t="s">
        <v>53</v>
      </c>
      <c r="D58" s="245"/>
      <c r="E58" s="13">
        <v>25</v>
      </c>
      <c r="F58" s="12" t="s">
        <v>112</v>
      </c>
      <c r="G58" s="38">
        <v>14410.23</v>
      </c>
      <c r="H58" s="79"/>
    </row>
    <row r="59" spans="1:8" s="14" customFormat="1" ht="55.5" customHeight="1" x14ac:dyDescent="0.7">
      <c r="A59" s="223"/>
      <c r="B59" s="241"/>
      <c r="C59" s="12" t="s">
        <v>113</v>
      </c>
      <c r="D59" s="245"/>
      <c r="E59" s="13">
        <f>1+1</f>
        <v>2</v>
      </c>
      <c r="F59" s="12" t="s">
        <v>93</v>
      </c>
      <c r="G59" s="19"/>
    </row>
    <row r="60" spans="1:8" s="14" customFormat="1" ht="42.75" customHeight="1" x14ac:dyDescent="0.7">
      <c r="A60" s="224"/>
      <c r="B60" s="226"/>
      <c r="C60" s="12" t="s">
        <v>54</v>
      </c>
      <c r="D60" s="238"/>
      <c r="E60" s="13">
        <v>1</v>
      </c>
      <c r="F60" s="12"/>
      <c r="G60" s="24"/>
      <c r="H60" s="81"/>
    </row>
    <row r="61" spans="1:8" s="14" customFormat="1" ht="40.5" customHeight="1" x14ac:dyDescent="0.7">
      <c r="A61" s="247">
        <v>17</v>
      </c>
      <c r="B61" s="225" t="s">
        <v>114</v>
      </c>
      <c r="C61" s="12" t="s">
        <v>115</v>
      </c>
      <c r="D61" s="237" t="s">
        <v>10</v>
      </c>
      <c r="E61" s="13">
        <f>1+2</f>
        <v>3</v>
      </c>
      <c r="F61" s="53" t="s">
        <v>116</v>
      </c>
      <c r="G61" s="54">
        <v>282133.56</v>
      </c>
    </row>
    <row r="62" spans="1:8" s="14" customFormat="1" ht="64.5" customHeight="1" x14ac:dyDescent="0.7">
      <c r="A62" s="248"/>
      <c r="B62" s="241"/>
      <c r="C62" s="12" t="s">
        <v>117</v>
      </c>
      <c r="D62" s="245"/>
      <c r="E62" s="13">
        <f>20+2+20+2</f>
        <v>44</v>
      </c>
      <c r="F62" s="12" t="s">
        <v>18</v>
      </c>
      <c r="G62" s="56">
        <v>60500</v>
      </c>
    </row>
    <row r="63" spans="1:8" s="14" customFormat="1" ht="49.5" customHeight="1" x14ac:dyDescent="0.7">
      <c r="A63" s="248"/>
      <c r="B63" s="241"/>
      <c r="C63" s="22" t="s">
        <v>118</v>
      </c>
      <c r="D63" s="238"/>
      <c r="E63" s="57" t="s">
        <v>95</v>
      </c>
      <c r="F63" s="12" t="s">
        <v>119</v>
      </c>
      <c r="G63" s="58">
        <v>240900</v>
      </c>
    </row>
    <row r="64" spans="1:8" s="14" customFormat="1" ht="40.5" customHeight="1" x14ac:dyDescent="0.7">
      <c r="A64" s="249"/>
      <c r="B64" s="226"/>
      <c r="C64" s="22"/>
      <c r="D64" s="33"/>
      <c r="E64" s="57"/>
      <c r="F64" s="32" t="s">
        <v>120</v>
      </c>
      <c r="G64" s="58">
        <v>2661470</v>
      </c>
      <c r="H64" s="79"/>
    </row>
    <row r="65" spans="1:8" s="14" customFormat="1" ht="50.25" customHeight="1" x14ac:dyDescent="0.7">
      <c r="A65" s="52">
        <v>18</v>
      </c>
      <c r="B65" s="220" t="s">
        <v>121</v>
      </c>
      <c r="C65" s="225" t="s">
        <v>122</v>
      </c>
      <c r="D65" s="237" t="s">
        <v>10</v>
      </c>
      <c r="E65" s="218">
        <f>7+1</f>
        <v>8</v>
      </c>
      <c r="F65" s="225" t="s">
        <v>123</v>
      </c>
      <c r="G65" s="250">
        <v>792000</v>
      </c>
    </row>
    <row r="66" spans="1:8" s="14" customFormat="1" ht="10.5" customHeight="1" x14ac:dyDescent="0.7">
      <c r="A66" s="55"/>
      <c r="B66" s="220"/>
      <c r="C66" s="226"/>
      <c r="D66" s="238"/>
      <c r="E66" s="219"/>
      <c r="F66" s="226"/>
      <c r="G66" s="251"/>
    </row>
    <row r="67" spans="1:8" s="14" customFormat="1" ht="40.5" customHeight="1" x14ac:dyDescent="0.7">
      <c r="A67" s="20">
        <v>19</v>
      </c>
      <c r="B67" s="220" t="s">
        <v>126</v>
      </c>
      <c r="C67" s="220" t="s">
        <v>127</v>
      </c>
      <c r="D67" s="227" t="s">
        <v>10</v>
      </c>
      <c r="E67" s="246">
        <f>16+1</f>
        <v>17</v>
      </c>
      <c r="F67" s="220" t="s">
        <v>128</v>
      </c>
      <c r="G67" s="252">
        <v>2116805.04</v>
      </c>
    </row>
    <row r="68" spans="1:8" s="14" customFormat="1" ht="32.25" customHeight="1" x14ac:dyDescent="0.7">
      <c r="A68" s="16"/>
      <c r="B68" s="220"/>
      <c r="C68" s="220"/>
      <c r="D68" s="227"/>
      <c r="E68" s="246"/>
      <c r="F68" s="220"/>
      <c r="G68" s="252"/>
    </row>
    <row r="69" spans="1:8" s="14" customFormat="1" ht="69" customHeight="1" x14ac:dyDescent="0.7">
      <c r="A69" s="20">
        <v>20</v>
      </c>
      <c r="B69" s="12" t="s">
        <v>129</v>
      </c>
      <c r="C69" s="45" t="s">
        <v>130</v>
      </c>
      <c r="D69" s="45" t="s">
        <v>10</v>
      </c>
      <c r="E69" s="13" t="s">
        <v>131</v>
      </c>
      <c r="F69" s="12" t="s">
        <v>132</v>
      </c>
      <c r="G69" s="60">
        <v>436800</v>
      </c>
    </row>
    <row r="70" spans="1:8" s="14" customFormat="1" ht="40.5" customHeight="1" x14ac:dyDescent="0.7">
      <c r="A70" s="20">
        <v>21</v>
      </c>
      <c r="B70" s="22" t="s">
        <v>133</v>
      </c>
      <c r="C70" s="12" t="s">
        <v>36</v>
      </c>
      <c r="D70" s="24" t="s">
        <v>10</v>
      </c>
      <c r="E70" s="28">
        <v>33</v>
      </c>
      <c r="F70" s="61" t="s">
        <v>58</v>
      </c>
      <c r="G70" s="62">
        <v>151166.39999999999</v>
      </c>
    </row>
    <row r="71" spans="1:8" s="14" customFormat="1" ht="57" customHeight="1" x14ac:dyDescent="0.7">
      <c r="A71" s="20">
        <v>22</v>
      </c>
      <c r="B71" s="12" t="s">
        <v>134</v>
      </c>
      <c r="C71" s="12" t="s">
        <v>135</v>
      </c>
      <c r="D71" s="24" t="s">
        <v>10</v>
      </c>
      <c r="E71" s="28"/>
      <c r="F71" s="78" t="s">
        <v>155</v>
      </c>
      <c r="G71" s="76">
        <v>21938</v>
      </c>
    </row>
    <row r="72" spans="1:8" s="64" customFormat="1" ht="40.5" customHeight="1" x14ac:dyDescent="0.7">
      <c r="A72" s="222">
        <v>23</v>
      </c>
      <c r="B72" s="241" t="s">
        <v>136</v>
      </c>
      <c r="C72" s="32" t="s">
        <v>124</v>
      </c>
      <c r="D72" s="238" t="s">
        <v>10</v>
      </c>
      <c r="E72" s="63">
        <v>1</v>
      </c>
      <c r="F72" s="272" t="s">
        <v>34</v>
      </c>
      <c r="G72" s="253">
        <v>1017490.5</v>
      </c>
    </row>
    <row r="73" spans="1:8" s="64" customFormat="1" ht="40.5" customHeight="1" x14ac:dyDescent="0.7">
      <c r="A73" s="223"/>
      <c r="B73" s="241"/>
      <c r="C73" s="12" t="s">
        <v>125</v>
      </c>
      <c r="D73" s="227"/>
      <c r="E73" s="63">
        <v>1</v>
      </c>
      <c r="F73" s="273"/>
      <c r="G73" s="254"/>
    </row>
    <row r="74" spans="1:8" s="64" customFormat="1" ht="40.5" customHeight="1" x14ac:dyDescent="0.7">
      <c r="A74" s="224"/>
      <c r="B74" s="226"/>
      <c r="C74" s="12" t="s">
        <v>137</v>
      </c>
      <c r="D74" s="33"/>
      <c r="E74" s="63">
        <v>1</v>
      </c>
      <c r="F74" s="32" t="s">
        <v>138</v>
      </c>
      <c r="G74" s="65">
        <v>172728.02</v>
      </c>
      <c r="H74" s="216"/>
    </row>
    <row r="75" spans="1:8" s="64" customFormat="1" ht="40.5" customHeight="1" x14ac:dyDescent="0.7">
      <c r="A75" s="20">
        <v>24</v>
      </c>
      <c r="B75" s="12" t="s">
        <v>139</v>
      </c>
      <c r="C75" s="22" t="s">
        <v>103</v>
      </c>
      <c r="D75" s="24" t="s">
        <v>10</v>
      </c>
      <c r="E75" s="28"/>
      <c r="F75" s="61" t="s">
        <v>140</v>
      </c>
      <c r="G75" s="66">
        <v>999000</v>
      </c>
    </row>
    <row r="76" spans="1:8" s="64" customFormat="1" ht="40.5" customHeight="1" x14ac:dyDescent="0.7">
      <c r="A76" s="20">
        <v>25</v>
      </c>
      <c r="B76" s="12" t="s">
        <v>141</v>
      </c>
      <c r="C76" s="22" t="s">
        <v>142</v>
      </c>
      <c r="D76" s="24" t="s">
        <v>10</v>
      </c>
      <c r="E76" s="28"/>
      <c r="F76" s="61" t="s">
        <v>143</v>
      </c>
      <c r="G76" s="66">
        <v>4100781</v>
      </c>
    </row>
    <row r="77" spans="1:8" s="64" customFormat="1" ht="40.5" customHeight="1" x14ac:dyDescent="0.7">
      <c r="A77" s="20">
        <v>26</v>
      </c>
      <c r="B77" s="12" t="s">
        <v>144</v>
      </c>
      <c r="C77" s="22" t="s">
        <v>145</v>
      </c>
      <c r="D77" s="24" t="s">
        <v>40</v>
      </c>
      <c r="E77" s="28"/>
      <c r="F77" s="61" t="s">
        <v>58</v>
      </c>
      <c r="G77" s="67">
        <v>98560</v>
      </c>
    </row>
    <row r="78" spans="1:8" s="64" customFormat="1" ht="58.5" customHeight="1" x14ac:dyDescent="0.7">
      <c r="A78" s="20">
        <v>27</v>
      </c>
      <c r="B78" s="12" t="s">
        <v>146</v>
      </c>
      <c r="C78" s="22" t="s">
        <v>147</v>
      </c>
      <c r="D78" s="24" t="s">
        <v>10</v>
      </c>
      <c r="E78" s="28"/>
      <c r="F78" s="68" t="s">
        <v>153</v>
      </c>
      <c r="G78" s="66">
        <v>5725930.1100000003</v>
      </c>
    </row>
    <row r="79" spans="1:8" s="64" customFormat="1" ht="65.25" customHeight="1" x14ac:dyDescent="0.7">
      <c r="A79" s="20">
        <v>28</v>
      </c>
      <c r="B79" s="24" t="s">
        <v>148</v>
      </c>
      <c r="C79" s="27" t="s">
        <v>149</v>
      </c>
      <c r="D79" s="24" t="s">
        <v>150</v>
      </c>
      <c r="E79" s="69"/>
      <c r="F79" s="68" t="s">
        <v>153</v>
      </c>
      <c r="G79" s="66">
        <v>8976154.5999999996</v>
      </c>
    </row>
    <row r="80" spans="1:8" s="64" customFormat="1" ht="69" customHeight="1" x14ac:dyDescent="0.7">
      <c r="A80" s="20">
        <v>29</v>
      </c>
      <c r="B80" s="24" t="s">
        <v>151</v>
      </c>
      <c r="C80" s="24" t="s">
        <v>152</v>
      </c>
      <c r="D80" s="24" t="s">
        <v>10</v>
      </c>
      <c r="E80" s="69"/>
      <c r="F80" s="68" t="s">
        <v>15</v>
      </c>
      <c r="G80" s="66">
        <v>2771613.95</v>
      </c>
    </row>
    <row r="81" spans="1:7" s="14" customFormat="1" ht="40.5" customHeight="1" x14ac:dyDescent="0.7">
      <c r="A81" s="269" t="s">
        <v>156</v>
      </c>
      <c r="B81" s="270"/>
      <c r="C81" s="270"/>
      <c r="D81" s="270"/>
      <c r="E81" s="270"/>
      <c r="F81" s="271"/>
      <c r="G81" s="82">
        <f>SUM(G6:G80)</f>
        <v>62308076.030000001</v>
      </c>
    </row>
    <row r="82" spans="1:7" s="14" customFormat="1" ht="40.5" customHeight="1" x14ac:dyDescent="0.7">
      <c r="B82" s="70"/>
      <c r="C82" s="70"/>
      <c r="D82" s="70"/>
      <c r="E82" s="70"/>
      <c r="F82" s="71"/>
      <c r="G82" s="73"/>
    </row>
    <row r="83" spans="1:7" s="14" customFormat="1" ht="40.5" customHeight="1" x14ac:dyDescent="0.7">
      <c r="B83" s="70"/>
      <c r="C83" s="70"/>
      <c r="D83" s="70"/>
      <c r="E83" s="70"/>
      <c r="F83" s="74"/>
      <c r="G83" s="73"/>
    </row>
    <row r="84" spans="1:7" s="14" customFormat="1" ht="40.5" customHeight="1" x14ac:dyDescent="0.7">
      <c r="B84" s="70"/>
      <c r="C84" s="70"/>
      <c r="D84" s="70"/>
      <c r="E84" s="70"/>
      <c r="F84" s="74"/>
      <c r="G84" s="72"/>
    </row>
    <row r="85" spans="1:7" s="14" customFormat="1" ht="40.5" customHeight="1" x14ac:dyDescent="0.7">
      <c r="B85" s="70"/>
      <c r="C85" s="70"/>
      <c r="D85" s="70"/>
      <c r="E85" s="70"/>
      <c r="F85" s="74"/>
      <c r="G85" s="75"/>
    </row>
    <row r="86" spans="1:7" s="14" customFormat="1" ht="40.5" customHeight="1" x14ac:dyDescent="0.7">
      <c r="B86" s="70"/>
      <c r="C86" s="70"/>
      <c r="D86" s="70"/>
      <c r="E86" s="70"/>
      <c r="F86" s="71"/>
      <c r="G86" s="73"/>
    </row>
    <row r="87" spans="1:7" s="14" customFormat="1" ht="40.5" customHeight="1" x14ac:dyDescent="0.7">
      <c r="B87" s="70"/>
      <c r="C87" s="70"/>
      <c r="D87" s="70"/>
      <c r="E87" s="70"/>
      <c r="F87" s="71"/>
      <c r="G87" s="72"/>
    </row>
    <row r="88" spans="1:7" s="14" customFormat="1" ht="40.5" customHeight="1" x14ac:dyDescent="0.7">
      <c r="B88" s="70"/>
      <c r="C88" s="70"/>
      <c r="D88" s="70"/>
      <c r="E88" s="70"/>
      <c r="F88" s="71"/>
      <c r="G88" s="72"/>
    </row>
    <row r="89" spans="1:7" s="14" customFormat="1" ht="40.5" customHeight="1" x14ac:dyDescent="0.7">
      <c r="B89" s="70"/>
      <c r="C89" s="70"/>
      <c r="D89" s="70"/>
      <c r="E89" s="70"/>
      <c r="F89" s="71"/>
      <c r="G89" s="72"/>
    </row>
    <row r="90" spans="1:7" s="14" customFormat="1" ht="40.5" customHeight="1" x14ac:dyDescent="0.7">
      <c r="B90" s="70"/>
      <c r="C90" s="70"/>
      <c r="D90" s="70"/>
      <c r="E90" s="70"/>
      <c r="F90" s="71"/>
      <c r="G90" s="72"/>
    </row>
    <row r="91" spans="1:7" s="14" customFormat="1" ht="40.5" customHeight="1" x14ac:dyDescent="0.7">
      <c r="B91" s="70"/>
      <c r="C91" s="70"/>
      <c r="D91" s="70"/>
      <c r="E91" s="70"/>
      <c r="F91" s="71"/>
      <c r="G91" s="72"/>
    </row>
    <row r="92" spans="1:7" s="70" customFormat="1" ht="40.5" customHeight="1" x14ac:dyDescent="0.7">
      <c r="A92" s="14"/>
      <c r="F92" s="71"/>
      <c r="G92" s="72"/>
    </row>
    <row r="93" spans="1:7" s="14" customFormat="1" ht="40.5" customHeight="1" x14ac:dyDescent="0.7">
      <c r="B93" s="70"/>
      <c r="C93" s="70"/>
      <c r="D93" s="70"/>
      <c r="E93" s="70"/>
      <c r="F93" s="71"/>
      <c r="G93" s="72"/>
    </row>
    <row r="94" spans="1:7" s="14" customFormat="1" ht="40.5" customHeight="1" x14ac:dyDescent="0.7">
      <c r="B94" s="70"/>
      <c r="C94" s="70"/>
      <c r="D94" s="70"/>
      <c r="E94" s="70"/>
      <c r="F94" s="71"/>
      <c r="G94" s="72"/>
    </row>
    <row r="95" spans="1:7" s="14" customFormat="1" ht="40.5" customHeight="1" x14ac:dyDescent="0.7">
      <c r="B95" s="70"/>
      <c r="C95" s="70"/>
      <c r="D95" s="70"/>
      <c r="E95" s="70"/>
      <c r="F95" s="71"/>
      <c r="G95" s="72"/>
    </row>
    <row r="96" spans="1:7" s="14" customFormat="1" ht="40.5" customHeight="1" x14ac:dyDescent="0.7">
      <c r="B96" s="70"/>
      <c r="C96" s="70"/>
      <c r="D96" s="70"/>
      <c r="E96" s="70"/>
      <c r="F96" s="71"/>
      <c r="G96" s="72"/>
    </row>
    <row r="97" spans="2:7" s="14" customFormat="1" ht="27.75" x14ac:dyDescent="0.7">
      <c r="B97" s="70"/>
      <c r="C97" s="70"/>
      <c r="D97" s="70"/>
      <c r="E97" s="70"/>
      <c r="F97" s="71"/>
      <c r="G97" s="72"/>
    </row>
    <row r="98" spans="2:7" s="14" customFormat="1" ht="27.75" x14ac:dyDescent="0.7">
      <c r="B98" s="70"/>
      <c r="C98" s="70"/>
      <c r="D98" s="70"/>
      <c r="E98" s="70"/>
      <c r="F98" s="71"/>
      <c r="G98" s="72"/>
    </row>
    <row r="99" spans="2:7" s="14" customFormat="1" ht="27.75" x14ac:dyDescent="0.7">
      <c r="B99" s="70"/>
      <c r="C99" s="70"/>
      <c r="D99" s="70"/>
      <c r="E99" s="70"/>
      <c r="F99" s="71"/>
      <c r="G99" s="72"/>
    </row>
    <row r="100" spans="2:7" s="14" customFormat="1" ht="27.75" x14ac:dyDescent="0.7">
      <c r="B100" s="70"/>
      <c r="C100" s="70"/>
      <c r="D100" s="70"/>
      <c r="E100" s="70"/>
      <c r="F100" s="71"/>
      <c r="G100" s="72"/>
    </row>
    <row r="101" spans="2:7" s="14" customFormat="1" ht="27.75" x14ac:dyDescent="0.7">
      <c r="B101" s="70"/>
      <c r="C101" s="70"/>
      <c r="D101" s="70"/>
      <c r="E101" s="70"/>
      <c r="F101" s="71"/>
      <c r="G101" s="72"/>
    </row>
    <row r="102" spans="2:7" s="14" customFormat="1" ht="27.75" x14ac:dyDescent="0.7">
      <c r="B102" s="70"/>
      <c r="C102" s="70"/>
      <c r="D102" s="70"/>
      <c r="E102" s="70"/>
      <c r="F102" s="71"/>
      <c r="G102" s="72"/>
    </row>
    <row r="103" spans="2:7" s="14" customFormat="1" ht="27.75" x14ac:dyDescent="0.7">
      <c r="B103" s="70"/>
      <c r="C103" s="70"/>
      <c r="D103" s="70"/>
      <c r="E103" s="70"/>
      <c r="F103" s="71"/>
      <c r="G103" s="72"/>
    </row>
    <row r="104" spans="2:7" s="14" customFormat="1" ht="27.75" x14ac:dyDescent="0.7">
      <c r="B104" s="70"/>
      <c r="C104" s="70"/>
      <c r="D104" s="70"/>
      <c r="E104" s="70"/>
      <c r="F104" s="71"/>
      <c r="G104" s="72"/>
    </row>
    <row r="105" spans="2:7" s="14" customFormat="1" ht="27.75" x14ac:dyDescent="0.7">
      <c r="B105" s="70"/>
      <c r="C105" s="70"/>
      <c r="D105" s="70"/>
      <c r="E105" s="70"/>
      <c r="F105" s="71"/>
      <c r="G105" s="72"/>
    </row>
    <row r="106" spans="2:7" s="14" customFormat="1" ht="27.75" x14ac:dyDescent="0.7">
      <c r="B106" s="70"/>
      <c r="C106" s="70"/>
      <c r="D106" s="70"/>
      <c r="E106" s="70"/>
      <c r="F106" s="71"/>
      <c r="G106" s="72"/>
    </row>
    <row r="107" spans="2:7" s="14" customFormat="1" ht="27.75" x14ac:dyDescent="0.7">
      <c r="B107" s="70"/>
      <c r="C107" s="70"/>
      <c r="D107" s="70"/>
      <c r="E107" s="70"/>
      <c r="F107" s="71"/>
      <c r="G107" s="72"/>
    </row>
    <row r="108" spans="2:7" s="14" customFormat="1" ht="27.75" x14ac:dyDescent="0.7">
      <c r="B108" s="70"/>
      <c r="C108" s="70"/>
      <c r="D108" s="70"/>
      <c r="E108" s="70"/>
      <c r="F108" s="71"/>
      <c r="G108" s="72"/>
    </row>
    <row r="109" spans="2:7" s="14" customFormat="1" ht="27.75" x14ac:dyDescent="0.7">
      <c r="B109" s="70"/>
      <c r="C109" s="70"/>
      <c r="D109" s="70"/>
      <c r="E109" s="70"/>
      <c r="F109" s="71"/>
      <c r="G109" s="72"/>
    </row>
    <row r="110" spans="2:7" s="14" customFormat="1" ht="27.75" x14ac:dyDescent="0.7">
      <c r="B110" s="70"/>
      <c r="C110" s="70"/>
      <c r="D110" s="70"/>
      <c r="E110" s="70"/>
      <c r="F110" s="71"/>
      <c r="G110" s="72"/>
    </row>
    <row r="111" spans="2:7" s="14" customFormat="1" ht="27.75" x14ac:dyDescent="0.7">
      <c r="B111" s="70"/>
      <c r="C111" s="70"/>
      <c r="D111" s="70"/>
      <c r="E111" s="70"/>
      <c r="F111" s="71"/>
      <c r="G111" s="72"/>
    </row>
    <row r="112" spans="2:7" s="14" customFormat="1" ht="27.75" x14ac:dyDescent="0.7">
      <c r="B112" s="70"/>
      <c r="C112" s="70"/>
      <c r="D112" s="70"/>
      <c r="E112" s="70"/>
      <c r="F112" s="71"/>
      <c r="G112" s="72"/>
    </row>
    <row r="113" spans="2:7" s="14" customFormat="1" ht="27.75" x14ac:dyDescent="0.7">
      <c r="B113" s="70"/>
      <c r="C113" s="70"/>
      <c r="D113" s="70"/>
      <c r="E113" s="70"/>
      <c r="F113" s="71"/>
      <c r="G113" s="72"/>
    </row>
    <row r="114" spans="2:7" s="14" customFormat="1" ht="27.75" x14ac:dyDescent="0.7">
      <c r="B114" s="70"/>
      <c r="C114" s="70"/>
      <c r="D114" s="70"/>
      <c r="E114" s="70"/>
      <c r="F114" s="71"/>
      <c r="G114" s="72"/>
    </row>
    <row r="115" spans="2:7" s="14" customFormat="1" ht="27.75" x14ac:dyDescent="0.7">
      <c r="B115" s="70"/>
      <c r="C115" s="70"/>
      <c r="D115" s="70"/>
      <c r="E115" s="70"/>
      <c r="F115" s="71"/>
      <c r="G115" s="72"/>
    </row>
    <row r="116" spans="2:7" s="14" customFormat="1" ht="27.75" x14ac:dyDescent="0.7">
      <c r="B116" s="70"/>
      <c r="C116" s="70"/>
      <c r="D116" s="70"/>
      <c r="E116" s="70"/>
      <c r="F116" s="71"/>
      <c r="G116" s="72"/>
    </row>
    <row r="117" spans="2:7" s="14" customFormat="1" ht="27.75" x14ac:dyDescent="0.7">
      <c r="B117" s="70"/>
      <c r="C117" s="70"/>
      <c r="D117" s="70"/>
      <c r="E117" s="70"/>
      <c r="F117" s="71"/>
      <c r="G117" s="72"/>
    </row>
    <row r="118" spans="2:7" s="14" customFormat="1" ht="27.75" x14ac:dyDescent="0.7">
      <c r="B118" s="70"/>
      <c r="C118" s="70"/>
      <c r="D118" s="70"/>
      <c r="E118" s="70"/>
      <c r="F118" s="71"/>
      <c r="G118" s="72"/>
    </row>
    <row r="119" spans="2:7" s="14" customFormat="1" ht="27.75" x14ac:dyDescent="0.7">
      <c r="B119" s="70"/>
      <c r="C119" s="70"/>
      <c r="D119" s="70"/>
      <c r="E119" s="70"/>
      <c r="F119" s="71"/>
      <c r="G119" s="72"/>
    </row>
    <row r="120" spans="2:7" s="14" customFormat="1" ht="27.75" x14ac:dyDescent="0.7">
      <c r="B120" s="70"/>
      <c r="C120" s="70"/>
      <c r="D120" s="70"/>
      <c r="E120" s="70"/>
      <c r="F120" s="71"/>
      <c r="G120" s="72"/>
    </row>
    <row r="121" spans="2:7" s="14" customFormat="1" ht="27.75" x14ac:dyDescent="0.7">
      <c r="B121" s="70"/>
      <c r="C121" s="70"/>
      <c r="D121" s="70"/>
      <c r="E121" s="70"/>
      <c r="F121" s="71"/>
      <c r="G121" s="72"/>
    </row>
    <row r="122" spans="2:7" s="14" customFormat="1" ht="27.75" x14ac:dyDescent="0.7">
      <c r="B122" s="70"/>
      <c r="C122" s="70"/>
      <c r="D122" s="70"/>
      <c r="E122" s="70"/>
      <c r="F122" s="71"/>
      <c r="G122" s="72"/>
    </row>
    <row r="123" spans="2:7" s="14" customFormat="1" ht="27.75" x14ac:dyDescent="0.7">
      <c r="B123" s="70"/>
      <c r="C123" s="70"/>
      <c r="D123" s="70"/>
      <c r="E123" s="70"/>
      <c r="F123" s="71"/>
      <c r="G123" s="72"/>
    </row>
    <row r="124" spans="2:7" s="14" customFormat="1" ht="27.75" x14ac:dyDescent="0.7">
      <c r="B124" s="70"/>
      <c r="C124" s="70"/>
      <c r="D124" s="70"/>
      <c r="E124" s="70"/>
      <c r="F124" s="71"/>
      <c r="G124" s="72"/>
    </row>
    <row r="125" spans="2:7" s="14" customFormat="1" ht="27.75" x14ac:dyDescent="0.7">
      <c r="B125" s="70"/>
      <c r="C125" s="70"/>
      <c r="D125" s="70"/>
      <c r="E125" s="70"/>
      <c r="F125" s="71"/>
      <c r="G125" s="72"/>
    </row>
    <row r="126" spans="2:7" s="14" customFormat="1" ht="27.75" x14ac:dyDescent="0.7">
      <c r="B126" s="70"/>
      <c r="C126" s="70"/>
      <c r="D126" s="70"/>
      <c r="E126" s="70"/>
      <c r="F126" s="71"/>
      <c r="G126" s="72"/>
    </row>
    <row r="127" spans="2:7" s="14" customFormat="1" ht="27.75" x14ac:dyDescent="0.7">
      <c r="B127" s="70"/>
      <c r="C127" s="70"/>
      <c r="D127" s="70"/>
      <c r="E127" s="70"/>
      <c r="F127" s="71"/>
      <c r="G127" s="72"/>
    </row>
    <row r="128" spans="2:7" s="84" customFormat="1" ht="30" x14ac:dyDescent="0.75">
      <c r="B128" s="85"/>
      <c r="C128" s="85"/>
      <c r="D128" s="85"/>
      <c r="E128" s="85"/>
      <c r="F128" s="86"/>
      <c r="G128" s="87"/>
    </row>
    <row r="129" spans="2:7" s="84" customFormat="1" ht="30" x14ac:dyDescent="0.75">
      <c r="B129" s="85"/>
      <c r="C129" s="85"/>
      <c r="D129" s="85"/>
      <c r="E129" s="85"/>
      <c r="F129" s="86"/>
      <c r="G129" s="87"/>
    </row>
    <row r="130" spans="2:7" s="84" customFormat="1" ht="30" x14ac:dyDescent="0.75">
      <c r="B130" s="85"/>
      <c r="C130" s="85"/>
      <c r="D130" s="85"/>
      <c r="E130" s="85"/>
      <c r="F130" s="86"/>
      <c r="G130" s="87"/>
    </row>
    <row r="131" spans="2:7" s="84" customFormat="1" ht="30" x14ac:dyDescent="0.75">
      <c r="B131" s="85"/>
      <c r="C131" s="85"/>
      <c r="D131" s="85"/>
      <c r="E131" s="85"/>
      <c r="F131" s="86"/>
      <c r="G131" s="87"/>
    </row>
    <row r="132" spans="2:7" s="84" customFormat="1" ht="30" x14ac:dyDescent="0.75">
      <c r="B132" s="85"/>
      <c r="C132" s="85"/>
      <c r="D132" s="85"/>
      <c r="E132" s="85"/>
      <c r="F132" s="86"/>
      <c r="G132" s="87"/>
    </row>
    <row r="133" spans="2:7" s="84" customFormat="1" ht="30" x14ac:dyDescent="0.75">
      <c r="B133" s="85"/>
      <c r="C133" s="85"/>
      <c r="D133" s="85"/>
      <c r="E133" s="85"/>
      <c r="F133" s="86"/>
      <c r="G133" s="87"/>
    </row>
    <row r="134" spans="2:7" s="84" customFormat="1" ht="30" x14ac:dyDescent="0.75">
      <c r="B134" s="85"/>
      <c r="C134" s="85"/>
      <c r="D134" s="85"/>
      <c r="E134" s="85"/>
      <c r="F134" s="86"/>
      <c r="G134" s="87"/>
    </row>
    <row r="135" spans="2:7" s="84" customFormat="1" ht="30" x14ac:dyDescent="0.75">
      <c r="B135" s="85"/>
      <c r="C135" s="85"/>
      <c r="D135" s="85"/>
      <c r="E135" s="85"/>
      <c r="F135" s="86"/>
      <c r="G135" s="87"/>
    </row>
    <row r="136" spans="2:7" s="84" customFormat="1" ht="30" x14ac:dyDescent="0.75">
      <c r="B136" s="85"/>
      <c r="C136" s="85"/>
      <c r="D136" s="85"/>
      <c r="E136" s="85"/>
      <c r="F136" s="86"/>
      <c r="G136" s="87"/>
    </row>
    <row r="137" spans="2:7" s="84" customFormat="1" ht="30" x14ac:dyDescent="0.75">
      <c r="B137" s="85"/>
      <c r="C137" s="85"/>
      <c r="D137" s="85"/>
      <c r="E137" s="85"/>
      <c r="F137" s="86"/>
      <c r="G137" s="87"/>
    </row>
    <row r="138" spans="2:7" s="84" customFormat="1" ht="30" x14ac:dyDescent="0.75">
      <c r="B138" s="85"/>
      <c r="C138" s="85"/>
      <c r="D138" s="85"/>
      <c r="E138" s="85"/>
      <c r="F138" s="86"/>
      <c r="G138" s="87"/>
    </row>
    <row r="139" spans="2:7" s="84" customFormat="1" ht="30" x14ac:dyDescent="0.75">
      <c r="B139" s="85"/>
      <c r="C139" s="85"/>
      <c r="D139" s="85"/>
      <c r="E139" s="85"/>
      <c r="F139" s="86"/>
      <c r="G139" s="87"/>
    </row>
    <row r="140" spans="2:7" s="84" customFormat="1" ht="30" x14ac:dyDescent="0.75">
      <c r="B140" s="85"/>
      <c r="C140" s="85"/>
      <c r="D140" s="85"/>
      <c r="E140" s="85"/>
      <c r="F140" s="86"/>
      <c r="G140" s="87"/>
    </row>
    <row r="141" spans="2:7" s="84" customFormat="1" ht="30" x14ac:dyDescent="0.75">
      <c r="B141" s="85"/>
      <c r="C141" s="85"/>
      <c r="D141" s="85"/>
      <c r="E141" s="85"/>
      <c r="F141" s="86"/>
      <c r="G141" s="87"/>
    </row>
    <row r="142" spans="2:7" s="84" customFormat="1" ht="30" x14ac:dyDescent="0.75">
      <c r="B142" s="85"/>
      <c r="C142" s="85"/>
      <c r="D142" s="85"/>
      <c r="E142" s="85"/>
      <c r="F142" s="86"/>
      <c r="G142" s="87"/>
    </row>
    <row r="143" spans="2:7" s="84" customFormat="1" ht="30" x14ac:dyDescent="0.75">
      <c r="B143" s="85"/>
      <c r="C143" s="85"/>
      <c r="D143" s="85"/>
      <c r="E143" s="85"/>
      <c r="F143" s="86"/>
      <c r="G143" s="87"/>
    </row>
    <row r="144" spans="2:7" s="84" customFormat="1" ht="30" x14ac:dyDescent="0.75">
      <c r="B144" s="85"/>
      <c r="C144" s="85"/>
      <c r="D144" s="85"/>
      <c r="E144" s="85"/>
      <c r="F144" s="86"/>
      <c r="G144" s="87"/>
    </row>
    <row r="145" spans="2:7" s="84" customFormat="1" ht="30" x14ac:dyDescent="0.75">
      <c r="B145" s="85"/>
      <c r="C145" s="85"/>
      <c r="D145" s="85"/>
      <c r="E145" s="85"/>
      <c r="F145" s="86"/>
      <c r="G145" s="87"/>
    </row>
    <row r="146" spans="2:7" s="84" customFormat="1" ht="30" x14ac:dyDescent="0.75">
      <c r="B146" s="85"/>
      <c r="C146" s="85"/>
      <c r="D146" s="85"/>
      <c r="E146" s="85"/>
      <c r="F146" s="86"/>
      <c r="G146" s="87"/>
    </row>
    <row r="147" spans="2:7" s="84" customFormat="1" ht="30" x14ac:dyDescent="0.75">
      <c r="B147" s="85"/>
      <c r="C147" s="85"/>
      <c r="D147" s="85"/>
      <c r="E147" s="85"/>
      <c r="F147" s="86"/>
      <c r="G147" s="87"/>
    </row>
    <row r="148" spans="2:7" s="84" customFormat="1" ht="30" x14ac:dyDescent="0.75">
      <c r="B148" s="85"/>
      <c r="C148" s="85"/>
      <c r="D148" s="85"/>
      <c r="E148" s="85"/>
      <c r="F148" s="86"/>
      <c r="G148" s="87"/>
    </row>
    <row r="149" spans="2:7" s="84" customFormat="1" ht="30" x14ac:dyDescent="0.75">
      <c r="B149" s="85"/>
      <c r="C149" s="85"/>
      <c r="D149" s="85"/>
      <c r="E149" s="85"/>
      <c r="F149" s="86"/>
      <c r="G149" s="87"/>
    </row>
    <row r="150" spans="2:7" s="84" customFormat="1" ht="30" x14ac:dyDescent="0.75">
      <c r="B150" s="85"/>
      <c r="C150" s="85"/>
      <c r="D150" s="85"/>
      <c r="E150" s="85"/>
      <c r="F150" s="86"/>
      <c r="G150" s="87"/>
    </row>
    <row r="151" spans="2:7" s="84" customFormat="1" ht="30" x14ac:dyDescent="0.75">
      <c r="B151" s="85"/>
      <c r="C151" s="85"/>
      <c r="D151" s="85"/>
      <c r="E151" s="85"/>
      <c r="F151" s="86"/>
      <c r="G151" s="87"/>
    </row>
    <row r="152" spans="2:7" s="84" customFormat="1" ht="30" x14ac:dyDescent="0.75">
      <c r="B152" s="85"/>
      <c r="C152" s="85"/>
      <c r="D152" s="85"/>
      <c r="E152" s="85"/>
      <c r="F152" s="86"/>
      <c r="G152" s="87"/>
    </row>
    <row r="153" spans="2:7" s="84" customFormat="1" ht="30" x14ac:dyDescent="0.75">
      <c r="B153" s="85"/>
      <c r="C153" s="85"/>
      <c r="D153" s="85"/>
      <c r="E153" s="85"/>
      <c r="F153" s="86"/>
      <c r="G153" s="87"/>
    </row>
    <row r="154" spans="2:7" s="84" customFormat="1" ht="30" x14ac:dyDescent="0.75">
      <c r="B154" s="85"/>
      <c r="C154" s="85"/>
      <c r="D154" s="85"/>
      <c r="E154" s="85"/>
      <c r="F154" s="86"/>
      <c r="G154" s="87"/>
    </row>
    <row r="155" spans="2:7" s="84" customFormat="1" ht="30" x14ac:dyDescent="0.75">
      <c r="B155" s="85"/>
      <c r="C155" s="85"/>
      <c r="D155" s="85"/>
      <c r="E155" s="85"/>
      <c r="F155" s="86"/>
      <c r="G155" s="87"/>
    </row>
    <row r="156" spans="2:7" s="14" customFormat="1" ht="27.75" x14ac:dyDescent="0.7">
      <c r="B156" s="70"/>
      <c r="C156" s="70"/>
      <c r="D156" s="70"/>
      <c r="E156" s="70"/>
      <c r="F156" s="71"/>
      <c r="G156" s="72"/>
    </row>
    <row r="157" spans="2:7" s="14" customFormat="1" ht="27.75" x14ac:dyDescent="0.7">
      <c r="B157" s="70"/>
      <c r="C157" s="70"/>
      <c r="D157" s="70"/>
      <c r="E157" s="70"/>
      <c r="F157" s="71"/>
      <c r="G157" s="72"/>
    </row>
    <row r="158" spans="2:7" s="14" customFormat="1" ht="27.75" x14ac:dyDescent="0.7">
      <c r="B158" s="70"/>
      <c r="C158" s="70"/>
      <c r="D158" s="70"/>
      <c r="E158" s="70"/>
      <c r="F158" s="71"/>
      <c r="G158" s="72"/>
    </row>
    <row r="159" spans="2:7" s="14" customFormat="1" ht="27.75" x14ac:dyDescent="0.7">
      <c r="B159" s="70"/>
      <c r="C159" s="70"/>
      <c r="D159" s="70"/>
      <c r="E159" s="70"/>
      <c r="F159" s="71"/>
      <c r="G159" s="72"/>
    </row>
    <row r="160" spans="2:7" s="14" customFormat="1" ht="27.75" x14ac:dyDescent="0.7">
      <c r="B160" s="70"/>
      <c r="C160" s="70"/>
      <c r="D160" s="70"/>
      <c r="E160" s="70"/>
      <c r="F160" s="71"/>
      <c r="G160" s="72"/>
    </row>
    <row r="161" spans="2:7" s="14" customFormat="1" ht="27.75" x14ac:dyDescent="0.7">
      <c r="B161" s="70"/>
      <c r="C161" s="70"/>
      <c r="D161" s="70"/>
      <c r="E161" s="70"/>
      <c r="F161" s="71"/>
      <c r="G161" s="72"/>
    </row>
    <row r="162" spans="2:7" s="14" customFormat="1" ht="27.75" x14ac:dyDescent="0.7">
      <c r="B162" s="70"/>
      <c r="C162" s="70"/>
      <c r="D162" s="70"/>
      <c r="E162" s="70"/>
      <c r="F162" s="71"/>
      <c r="G162" s="72"/>
    </row>
    <row r="163" spans="2:7" s="14" customFormat="1" ht="27.75" x14ac:dyDescent="0.7">
      <c r="B163" s="70"/>
      <c r="C163" s="70"/>
      <c r="D163" s="70"/>
      <c r="E163" s="70"/>
      <c r="F163" s="71"/>
      <c r="G163" s="72"/>
    </row>
    <row r="164" spans="2:7" s="14" customFormat="1" ht="27.75" x14ac:dyDescent="0.7">
      <c r="B164" s="70"/>
      <c r="C164" s="70"/>
      <c r="D164" s="70"/>
      <c r="E164" s="70"/>
      <c r="F164" s="71"/>
      <c r="G164" s="72"/>
    </row>
    <row r="165" spans="2:7" s="14" customFormat="1" ht="27.75" x14ac:dyDescent="0.7">
      <c r="B165" s="70"/>
      <c r="C165" s="70"/>
      <c r="D165" s="70"/>
      <c r="E165" s="70"/>
      <c r="F165" s="71"/>
      <c r="G165" s="72"/>
    </row>
    <row r="166" spans="2:7" s="14" customFormat="1" ht="27.75" x14ac:dyDescent="0.7">
      <c r="B166" s="70"/>
      <c r="C166" s="70"/>
      <c r="D166" s="70"/>
      <c r="E166" s="70"/>
      <c r="F166" s="71"/>
      <c r="G166" s="72"/>
    </row>
    <row r="167" spans="2:7" s="14" customFormat="1" ht="27.75" x14ac:dyDescent="0.7">
      <c r="B167" s="70"/>
      <c r="C167" s="70"/>
      <c r="D167" s="70"/>
      <c r="E167" s="70"/>
      <c r="F167" s="71"/>
      <c r="G167" s="72"/>
    </row>
    <row r="168" spans="2:7" s="14" customFormat="1" ht="27.75" x14ac:dyDescent="0.7">
      <c r="B168" s="70"/>
      <c r="C168" s="70"/>
      <c r="D168" s="70"/>
      <c r="E168" s="70"/>
      <c r="F168" s="71"/>
      <c r="G168" s="72"/>
    </row>
    <row r="169" spans="2:7" s="14" customFormat="1" ht="27.75" x14ac:dyDescent="0.7">
      <c r="B169" s="70"/>
      <c r="C169" s="70"/>
      <c r="D169" s="70"/>
      <c r="E169" s="70"/>
      <c r="F169" s="71"/>
      <c r="G169" s="72"/>
    </row>
    <row r="170" spans="2:7" s="14" customFormat="1" ht="27.75" x14ac:dyDescent="0.7">
      <c r="B170" s="70"/>
      <c r="C170" s="70"/>
      <c r="D170" s="70"/>
      <c r="E170" s="70"/>
      <c r="F170" s="71"/>
      <c r="G170" s="72"/>
    </row>
    <row r="171" spans="2:7" s="14" customFormat="1" ht="27.75" x14ac:dyDescent="0.7">
      <c r="B171" s="70"/>
      <c r="C171" s="70"/>
      <c r="D171" s="70"/>
      <c r="E171" s="70"/>
      <c r="F171" s="71"/>
      <c r="G171" s="72"/>
    </row>
    <row r="172" spans="2:7" s="14" customFormat="1" ht="27.75" x14ac:dyDescent="0.7">
      <c r="B172" s="70"/>
      <c r="C172" s="70"/>
      <c r="D172" s="70"/>
      <c r="E172" s="70"/>
      <c r="F172" s="71"/>
      <c r="G172" s="72"/>
    </row>
    <row r="173" spans="2:7" s="14" customFormat="1" ht="27.75" x14ac:dyDescent="0.7">
      <c r="B173" s="70"/>
      <c r="C173" s="70"/>
      <c r="D173" s="70"/>
      <c r="E173" s="70"/>
      <c r="F173" s="71"/>
      <c r="G173" s="72"/>
    </row>
    <row r="174" spans="2:7" s="14" customFormat="1" ht="27.75" x14ac:dyDescent="0.7">
      <c r="B174" s="70"/>
      <c r="C174" s="70"/>
      <c r="D174" s="70"/>
      <c r="E174" s="70"/>
      <c r="F174" s="71"/>
      <c r="G174" s="72"/>
    </row>
    <row r="175" spans="2:7" s="14" customFormat="1" ht="27.75" x14ac:dyDescent="0.7">
      <c r="B175" s="70"/>
      <c r="C175" s="70"/>
      <c r="D175" s="70"/>
      <c r="E175" s="70"/>
      <c r="F175" s="71"/>
      <c r="G175" s="72"/>
    </row>
    <row r="176" spans="2:7" s="14" customFormat="1" ht="27.75" x14ac:dyDescent="0.7">
      <c r="B176" s="70"/>
      <c r="C176" s="70"/>
      <c r="D176" s="70"/>
      <c r="E176" s="70"/>
      <c r="F176" s="71"/>
      <c r="G176" s="72"/>
    </row>
    <row r="177" spans="2:7" s="14" customFormat="1" ht="27.75" x14ac:dyDescent="0.7">
      <c r="B177" s="70"/>
      <c r="C177" s="70"/>
      <c r="D177" s="70"/>
      <c r="E177" s="70"/>
      <c r="F177" s="71"/>
      <c r="G177" s="72"/>
    </row>
    <row r="178" spans="2:7" s="14" customFormat="1" ht="27.75" x14ac:dyDescent="0.7">
      <c r="B178" s="70"/>
      <c r="C178" s="70"/>
      <c r="D178" s="70"/>
      <c r="E178" s="70"/>
      <c r="F178" s="71"/>
      <c r="G178" s="72"/>
    </row>
    <row r="179" spans="2:7" s="14" customFormat="1" ht="27.75" x14ac:dyDescent="0.7">
      <c r="B179" s="70"/>
      <c r="C179" s="70"/>
      <c r="D179" s="70"/>
      <c r="E179" s="70"/>
      <c r="F179" s="71"/>
      <c r="G179" s="72"/>
    </row>
    <row r="180" spans="2:7" s="14" customFormat="1" ht="27.75" x14ac:dyDescent="0.7">
      <c r="B180" s="70"/>
      <c r="C180" s="70"/>
      <c r="D180" s="70"/>
      <c r="E180" s="70"/>
      <c r="F180" s="71"/>
      <c r="G180" s="72"/>
    </row>
    <row r="181" spans="2:7" s="14" customFormat="1" ht="27.75" x14ac:dyDescent="0.7">
      <c r="B181" s="70"/>
      <c r="C181" s="70"/>
      <c r="D181" s="70"/>
      <c r="E181" s="70"/>
      <c r="F181" s="71"/>
      <c r="G181" s="72"/>
    </row>
    <row r="182" spans="2:7" s="14" customFormat="1" ht="27.75" x14ac:dyDescent="0.7">
      <c r="B182" s="70"/>
      <c r="C182" s="70"/>
      <c r="D182" s="70"/>
      <c r="E182" s="70"/>
      <c r="F182" s="71"/>
      <c r="G182" s="72"/>
    </row>
    <row r="183" spans="2:7" s="14" customFormat="1" ht="27.75" x14ac:dyDescent="0.7">
      <c r="B183" s="70"/>
      <c r="C183" s="70"/>
      <c r="D183" s="70"/>
      <c r="E183" s="70"/>
      <c r="F183" s="71"/>
      <c r="G183" s="72"/>
    </row>
    <row r="184" spans="2:7" s="14" customFormat="1" ht="27.75" x14ac:dyDescent="0.7">
      <c r="B184" s="70"/>
      <c r="C184" s="70"/>
      <c r="D184" s="70"/>
      <c r="E184" s="70"/>
      <c r="F184" s="71"/>
      <c r="G184" s="72"/>
    </row>
    <row r="185" spans="2:7" s="9" customFormat="1" ht="27.75" x14ac:dyDescent="0.7">
      <c r="B185" s="10"/>
      <c r="C185" s="10"/>
      <c r="D185" s="10"/>
      <c r="E185" s="10"/>
      <c r="F185" s="11"/>
      <c r="G185" s="72"/>
    </row>
    <row r="186" spans="2:7" s="9" customFormat="1" ht="27.75" x14ac:dyDescent="0.7">
      <c r="B186" s="10"/>
      <c r="C186" s="10"/>
      <c r="D186" s="10"/>
      <c r="E186" s="10"/>
      <c r="F186" s="11"/>
      <c r="G186" s="72"/>
    </row>
    <row r="187" spans="2:7" s="9" customFormat="1" ht="27.75" x14ac:dyDescent="0.7">
      <c r="B187" s="10"/>
      <c r="C187" s="10"/>
      <c r="D187" s="10"/>
      <c r="E187" s="10"/>
      <c r="F187" s="11"/>
      <c r="G187" s="72"/>
    </row>
    <row r="188" spans="2:7" s="9" customFormat="1" ht="27.75" x14ac:dyDescent="0.7">
      <c r="B188" s="10"/>
      <c r="C188" s="10"/>
      <c r="D188" s="10"/>
      <c r="E188" s="10"/>
      <c r="F188" s="11"/>
      <c r="G188" s="72"/>
    </row>
    <row r="189" spans="2:7" s="9" customFormat="1" ht="27.75" x14ac:dyDescent="0.7">
      <c r="B189" s="10"/>
      <c r="C189" s="10"/>
      <c r="D189" s="10"/>
      <c r="E189" s="10"/>
      <c r="F189" s="11"/>
      <c r="G189" s="72"/>
    </row>
    <row r="190" spans="2:7" s="9" customFormat="1" ht="27.75" x14ac:dyDescent="0.7">
      <c r="B190" s="10"/>
      <c r="C190" s="10"/>
      <c r="D190" s="10"/>
      <c r="E190" s="10"/>
      <c r="F190" s="11"/>
      <c r="G190" s="72"/>
    </row>
    <row r="191" spans="2:7" s="9" customFormat="1" ht="27.75" x14ac:dyDescent="0.7">
      <c r="B191" s="10"/>
      <c r="C191" s="10"/>
      <c r="D191" s="10"/>
      <c r="E191" s="10"/>
      <c r="F191" s="11"/>
      <c r="G191" s="72"/>
    </row>
    <row r="192" spans="2:7" s="9" customFormat="1" ht="27.75" x14ac:dyDescent="0.7">
      <c r="B192" s="10"/>
      <c r="C192" s="10"/>
      <c r="D192" s="10"/>
      <c r="E192" s="10"/>
      <c r="F192" s="11"/>
      <c r="G192" s="72"/>
    </row>
    <row r="193" spans="2:7" s="9" customFormat="1" ht="27.75" x14ac:dyDescent="0.7">
      <c r="B193" s="10"/>
      <c r="C193" s="10"/>
      <c r="D193" s="10"/>
      <c r="E193" s="10"/>
      <c r="F193" s="11"/>
      <c r="G193" s="72"/>
    </row>
    <row r="194" spans="2:7" s="9" customFormat="1" ht="27.75" x14ac:dyDescent="0.7">
      <c r="B194" s="10"/>
      <c r="C194" s="10"/>
      <c r="D194" s="10"/>
      <c r="E194" s="10"/>
      <c r="F194" s="11"/>
      <c r="G194" s="72"/>
    </row>
    <row r="195" spans="2:7" s="9" customFormat="1" ht="27.75" x14ac:dyDescent="0.7">
      <c r="B195" s="10"/>
      <c r="C195" s="10"/>
      <c r="D195" s="10"/>
      <c r="E195" s="10"/>
      <c r="F195" s="11"/>
      <c r="G195" s="72"/>
    </row>
    <row r="196" spans="2:7" s="9" customFormat="1" ht="27.75" x14ac:dyDescent="0.7">
      <c r="B196" s="10"/>
      <c r="C196" s="10"/>
      <c r="D196" s="10"/>
      <c r="E196" s="10"/>
      <c r="F196" s="11"/>
      <c r="G196" s="72"/>
    </row>
    <row r="197" spans="2:7" s="9" customFormat="1" ht="27.75" x14ac:dyDescent="0.7">
      <c r="B197" s="10"/>
      <c r="C197" s="10"/>
      <c r="D197" s="10"/>
      <c r="E197" s="10"/>
      <c r="F197" s="11"/>
      <c r="G197" s="72"/>
    </row>
    <row r="198" spans="2:7" s="9" customFormat="1" ht="27.75" x14ac:dyDescent="0.7">
      <c r="B198" s="10"/>
      <c r="C198" s="10"/>
      <c r="D198" s="10"/>
      <c r="E198" s="10"/>
      <c r="F198" s="11"/>
      <c r="G198" s="72"/>
    </row>
    <row r="199" spans="2:7" s="9" customFormat="1" ht="27.75" x14ac:dyDescent="0.7">
      <c r="B199" s="10"/>
      <c r="C199" s="10"/>
      <c r="D199" s="10"/>
      <c r="E199" s="10"/>
      <c r="F199" s="11"/>
      <c r="G199" s="72"/>
    </row>
    <row r="200" spans="2:7" s="9" customFormat="1" ht="27.75" x14ac:dyDescent="0.7">
      <c r="B200" s="10"/>
      <c r="C200" s="10"/>
      <c r="D200" s="10"/>
      <c r="E200" s="10"/>
      <c r="F200" s="11"/>
      <c r="G200" s="72"/>
    </row>
    <row r="201" spans="2:7" s="9" customFormat="1" ht="27.75" x14ac:dyDescent="0.7">
      <c r="B201" s="10"/>
      <c r="C201" s="10"/>
      <c r="D201" s="10"/>
      <c r="E201" s="10"/>
      <c r="F201" s="11"/>
      <c r="G201" s="72"/>
    </row>
    <row r="202" spans="2:7" s="9" customFormat="1" ht="27.75" x14ac:dyDescent="0.7">
      <c r="B202" s="10"/>
      <c r="C202" s="10"/>
      <c r="D202" s="10"/>
      <c r="E202" s="10"/>
      <c r="F202" s="11"/>
      <c r="G202" s="72"/>
    </row>
  </sheetData>
  <protectedRanges>
    <protectedRange sqref="G8" name="Range1_1_1_1_1"/>
    <protectedRange sqref="G13" name="Range1_1_1_1_2"/>
    <protectedRange sqref="G69" name="Range1_1_1_1_3"/>
  </protectedRanges>
  <mergeCells count="82">
    <mergeCell ref="A72:A74"/>
    <mergeCell ref="A81:F81"/>
    <mergeCell ref="A29:A32"/>
    <mergeCell ref="A33:A35"/>
    <mergeCell ref="A36:A39"/>
    <mergeCell ref="A40:A44"/>
    <mergeCell ref="A45:A47"/>
    <mergeCell ref="A48:A49"/>
    <mergeCell ref="F72:F73"/>
    <mergeCell ref="B72:B74"/>
    <mergeCell ref="D72:D73"/>
    <mergeCell ref="F67:F68"/>
    <mergeCell ref="B67:B68"/>
    <mergeCell ref="C67:C68"/>
    <mergeCell ref="F40:F41"/>
    <mergeCell ref="D67:D68"/>
    <mergeCell ref="D33:D34"/>
    <mergeCell ref="E33:E34"/>
    <mergeCell ref="B29:B32"/>
    <mergeCell ref="D29:D32"/>
    <mergeCell ref="C33:C35"/>
    <mergeCell ref="A12:A14"/>
    <mergeCell ref="A15:A19"/>
    <mergeCell ref="A21:A25"/>
    <mergeCell ref="A26:A28"/>
    <mergeCell ref="B33:B35"/>
    <mergeCell ref="B26:B27"/>
    <mergeCell ref="B15:B19"/>
    <mergeCell ref="B12:B14"/>
    <mergeCell ref="G65:G66"/>
    <mergeCell ref="G67:G68"/>
    <mergeCell ref="G72:G73"/>
    <mergeCell ref="G4:G5"/>
    <mergeCell ref="G6:G7"/>
    <mergeCell ref="G48:G49"/>
    <mergeCell ref="G45:G46"/>
    <mergeCell ref="G29:G30"/>
    <mergeCell ref="G40:G41"/>
    <mergeCell ref="E67:E68"/>
    <mergeCell ref="F65:F66"/>
    <mergeCell ref="B65:B66"/>
    <mergeCell ref="C65:C66"/>
    <mergeCell ref="D65:D66"/>
    <mergeCell ref="E65:E66"/>
    <mergeCell ref="D61:D63"/>
    <mergeCell ref="B51:B60"/>
    <mergeCell ref="D51:D60"/>
    <mergeCell ref="A51:A60"/>
    <mergeCell ref="F48:F49"/>
    <mergeCell ref="B48:B49"/>
    <mergeCell ref="C48:C49"/>
    <mergeCell ref="D48:D49"/>
    <mergeCell ref="E48:E49"/>
    <mergeCell ref="A61:A64"/>
    <mergeCell ref="B61:B64"/>
    <mergeCell ref="B45:B47"/>
    <mergeCell ref="D45:D47"/>
    <mergeCell ref="B40:B44"/>
    <mergeCell ref="D40:D44"/>
    <mergeCell ref="B36:B39"/>
    <mergeCell ref="D36:D39"/>
    <mergeCell ref="D12:D14"/>
    <mergeCell ref="C12:C13"/>
    <mergeCell ref="C26:C27"/>
    <mergeCell ref="B10:B11"/>
    <mergeCell ref="C10:C11"/>
    <mergeCell ref="D10:D11"/>
    <mergeCell ref="D26:D27"/>
    <mergeCell ref="D15:D17"/>
    <mergeCell ref="E10:E11"/>
    <mergeCell ref="F6:F7"/>
    <mergeCell ref="B2:G2"/>
    <mergeCell ref="A6:A8"/>
    <mergeCell ref="B6:B7"/>
    <mergeCell ref="D6:D7"/>
    <mergeCell ref="F4:F5"/>
    <mergeCell ref="A4:A5"/>
    <mergeCell ref="B4:B5"/>
    <mergeCell ref="C4:C5"/>
    <mergeCell ref="D4:D5"/>
    <mergeCell ref="E4:E5"/>
    <mergeCell ref="A10:A11"/>
  </mergeCells>
  <pageMargins left="0.25" right="0.25" top="0.5" bottom="0.25" header="0.3" footer="0.17"/>
  <pageSetup paperSize="9" scale="50" orientation="landscape" verticalDpi="4" r:id="rId1"/>
  <rowBreaks count="2" manualBreakCount="2">
    <brk id="20" max="16383" man="1"/>
    <brk id="3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4"/>
  <sheetViews>
    <sheetView zoomScale="89" zoomScaleNormal="89" workbookViewId="0">
      <selection activeCell="H3" sqref="H3"/>
    </sheetView>
  </sheetViews>
  <sheetFormatPr defaultRowHeight="23.25" x14ac:dyDescent="0.35"/>
  <cols>
    <col min="1" max="1" width="16.28515625" customWidth="1"/>
    <col min="2" max="2" width="36" style="89" customWidth="1"/>
    <col min="3" max="3" width="53.42578125" style="3" customWidth="1"/>
    <col min="4" max="4" width="9.5703125" style="3" customWidth="1"/>
    <col min="5" max="5" width="36.85546875" style="2" customWidth="1"/>
    <col min="6" max="6" width="46.5703125" style="7" customWidth="1"/>
    <col min="7" max="7" width="41.140625" style="88" customWidth="1"/>
  </cols>
  <sheetData>
    <row r="2" spans="1:8" ht="46.5" customHeight="1" x14ac:dyDescent="0.35">
      <c r="A2" s="276" t="s">
        <v>208</v>
      </c>
      <c r="B2" s="276"/>
      <c r="C2" s="276"/>
      <c r="D2" s="276"/>
      <c r="E2" s="276"/>
      <c r="F2" s="276"/>
      <c r="G2" s="88" t="s">
        <v>0</v>
      </c>
    </row>
    <row r="3" spans="1:8" ht="30" customHeight="1" thickBot="1" x14ac:dyDescent="0.4">
      <c r="A3" s="96"/>
      <c r="B3" s="96"/>
      <c r="C3" s="96"/>
      <c r="D3" s="96"/>
      <c r="E3" s="96"/>
      <c r="F3" s="96"/>
    </row>
    <row r="4" spans="1:8" ht="15" customHeight="1" x14ac:dyDescent="0.35">
      <c r="A4" s="282" t="s">
        <v>1</v>
      </c>
      <c r="B4" s="284" t="s">
        <v>2</v>
      </c>
      <c r="C4" s="286" t="s">
        <v>3</v>
      </c>
      <c r="D4" s="280" t="s">
        <v>4</v>
      </c>
      <c r="E4" s="280" t="s">
        <v>158</v>
      </c>
      <c r="F4" s="277" t="s">
        <v>102</v>
      </c>
    </row>
    <row r="5" spans="1:8" ht="120" customHeight="1" x14ac:dyDescent="0.35">
      <c r="A5" s="283"/>
      <c r="B5" s="285"/>
      <c r="C5" s="287"/>
      <c r="D5" s="281"/>
      <c r="E5" s="281"/>
      <c r="F5" s="278"/>
    </row>
    <row r="6" spans="1:8" s="131" customFormat="1" ht="58.5" customHeight="1" x14ac:dyDescent="0.3">
      <c r="A6" s="300">
        <v>1</v>
      </c>
      <c r="B6" s="279" t="s">
        <v>159</v>
      </c>
      <c r="C6" s="39" t="s">
        <v>160</v>
      </c>
      <c r="D6" s="279" t="s">
        <v>10</v>
      </c>
      <c r="E6" s="77" t="s">
        <v>161</v>
      </c>
      <c r="F6" s="129">
        <f>622688.77+36792.43</f>
        <v>659481.20000000007</v>
      </c>
      <c r="G6" s="130"/>
    </row>
    <row r="7" spans="1:8" s="131" customFormat="1" ht="58.5" customHeight="1" x14ac:dyDescent="0.3">
      <c r="A7" s="300"/>
      <c r="B7" s="279"/>
      <c r="C7" s="39" t="s">
        <v>162</v>
      </c>
      <c r="D7" s="279"/>
      <c r="E7" s="77" t="s">
        <v>161</v>
      </c>
      <c r="F7" s="129">
        <f>1851554.72+101002.72</f>
        <v>1952557.44</v>
      </c>
      <c r="G7" s="130"/>
    </row>
    <row r="8" spans="1:8" s="131" customFormat="1" ht="58.5" customHeight="1" x14ac:dyDescent="0.3">
      <c r="A8" s="300"/>
      <c r="B8" s="279"/>
      <c r="C8" s="39" t="s">
        <v>163</v>
      </c>
      <c r="D8" s="279"/>
      <c r="E8" s="77" t="s">
        <v>161</v>
      </c>
      <c r="F8" s="62">
        <f>1244044.2+71906.8</f>
        <v>1315951</v>
      </c>
      <c r="G8" s="130"/>
    </row>
    <row r="9" spans="1:8" s="131" customFormat="1" ht="58.5" customHeight="1" x14ac:dyDescent="0.3">
      <c r="A9" s="300"/>
      <c r="B9" s="279"/>
      <c r="C9" s="39" t="s">
        <v>164</v>
      </c>
      <c r="D9" s="279"/>
      <c r="E9" s="77" t="s">
        <v>161</v>
      </c>
      <c r="F9" s="62">
        <f>180873+11593.4</f>
        <v>192466.4</v>
      </c>
      <c r="G9" s="130"/>
      <c r="H9" s="131" t="s">
        <v>0</v>
      </c>
    </row>
    <row r="10" spans="1:8" s="131" customFormat="1" ht="58.5" customHeight="1" x14ac:dyDescent="0.3">
      <c r="A10" s="301">
        <v>2</v>
      </c>
      <c r="B10" s="279" t="s">
        <v>165</v>
      </c>
      <c r="C10" s="39" t="s">
        <v>166</v>
      </c>
      <c r="D10" s="279" t="s">
        <v>10</v>
      </c>
      <c r="E10" s="77"/>
      <c r="G10" s="132" t="s">
        <v>205</v>
      </c>
    </row>
    <row r="11" spans="1:8" s="131" customFormat="1" ht="58.5" customHeight="1" x14ac:dyDescent="0.3">
      <c r="A11" s="302"/>
      <c r="B11" s="279"/>
      <c r="C11" s="39" t="s">
        <v>167</v>
      </c>
      <c r="D11" s="279"/>
      <c r="E11" s="77" t="s">
        <v>168</v>
      </c>
      <c r="F11" s="133">
        <f>257526.6</f>
        <v>257526.6</v>
      </c>
      <c r="G11" s="130"/>
    </row>
    <row r="12" spans="1:8" s="131" customFormat="1" ht="58.5" customHeight="1" x14ac:dyDescent="0.3">
      <c r="A12" s="302"/>
      <c r="B12" s="279"/>
      <c r="C12" s="39" t="s">
        <v>169</v>
      </c>
      <c r="D12" s="279"/>
      <c r="E12" s="77" t="s">
        <v>161</v>
      </c>
      <c r="F12" s="134">
        <f>268443.11+20683.04</f>
        <v>289126.14999999997</v>
      </c>
      <c r="G12" s="130"/>
    </row>
    <row r="13" spans="1:8" s="131" customFormat="1" ht="58.5" customHeight="1" x14ac:dyDescent="0.3">
      <c r="A13" s="302"/>
      <c r="B13" s="279"/>
      <c r="C13" s="39" t="s">
        <v>170</v>
      </c>
      <c r="D13" s="279"/>
      <c r="E13" s="77" t="s">
        <v>161</v>
      </c>
      <c r="F13" s="135">
        <f>156851.8+8892.8</f>
        <v>165744.59999999998</v>
      </c>
      <c r="G13" s="130"/>
    </row>
    <row r="14" spans="1:8" s="131" customFormat="1" ht="50.25" customHeight="1" x14ac:dyDescent="0.3">
      <c r="A14" s="303"/>
      <c r="B14" s="279"/>
      <c r="C14" s="39" t="s">
        <v>171</v>
      </c>
      <c r="D14" s="279"/>
      <c r="E14" s="77" t="s">
        <v>168</v>
      </c>
      <c r="F14" s="135">
        <f>93018.24</f>
        <v>93018.240000000005</v>
      </c>
      <c r="G14" s="130"/>
    </row>
    <row r="15" spans="1:8" s="131" customFormat="1" ht="58.5" customHeight="1" x14ac:dyDescent="0.3">
      <c r="A15" s="301">
        <v>3</v>
      </c>
      <c r="B15" s="279" t="s">
        <v>172</v>
      </c>
      <c r="C15" s="39" t="s">
        <v>173</v>
      </c>
      <c r="D15" s="279" t="s">
        <v>10</v>
      </c>
      <c r="E15" s="77" t="s">
        <v>168</v>
      </c>
      <c r="F15" s="135"/>
      <c r="G15" s="136" t="s">
        <v>206</v>
      </c>
    </row>
    <row r="16" spans="1:8" s="131" customFormat="1" ht="58.5" customHeight="1" x14ac:dyDescent="0.3">
      <c r="A16" s="302"/>
      <c r="B16" s="279"/>
      <c r="C16" s="39" t="s">
        <v>174</v>
      </c>
      <c r="D16" s="279"/>
      <c r="E16" s="77" t="s">
        <v>161</v>
      </c>
      <c r="F16" s="135">
        <f>397705+22981.25</f>
        <v>420686.25</v>
      </c>
      <c r="G16" s="130"/>
    </row>
    <row r="17" spans="1:8" s="131" customFormat="1" ht="58.5" customHeight="1" x14ac:dyDescent="0.3">
      <c r="A17" s="302"/>
      <c r="B17" s="279"/>
      <c r="C17" s="39" t="s">
        <v>175</v>
      </c>
      <c r="D17" s="279"/>
      <c r="E17" s="77" t="s">
        <v>176</v>
      </c>
      <c r="F17" s="135"/>
      <c r="G17" s="136" t="s">
        <v>207</v>
      </c>
    </row>
    <row r="18" spans="1:8" s="138" customFormat="1" ht="58.5" customHeight="1" x14ac:dyDescent="0.3">
      <c r="A18" s="303"/>
      <c r="B18" s="279"/>
      <c r="C18" s="39" t="s">
        <v>178</v>
      </c>
      <c r="D18" s="279"/>
      <c r="E18" s="77" t="s">
        <v>161</v>
      </c>
      <c r="F18" s="135">
        <f>144079.6+12327.5</f>
        <v>156407.1</v>
      </c>
      <c r="G18" s="137"/>
    </row>
    <row r="19" spans="1:8" s="140" customFormat="1" ht="58.5" customHeight="1" x14ac:dyDescent="0.3">
      <c r="A19" s="304">
        <v>4</v>
      </c>
      <c r="B19" s="279" t="s">
        <v>179</v>
      </c>
      <c r="C19" s="22" t="s">
        <v>180</v>
      </c>
      <c r="D19" s="246" t="s">
        <v>10</v>
      </c>
      <c r="E19" s="53" t="s">
        <v>181</v>
      </c>
      <c r="F19" s="54">
        <f>185250+9750</f>
        <v>195000</v>
      </c>
      <c r="G19" s="139"/>
    </row>
    <row r="20" spans="1:8" s="140" customFormat="1" ht="58.5" customHeight="1" x14ac:dyDescent="0.3">
      <c r="A20" s="305"/>
      <c r="B20" s="279"/>
      <c r="C20" s="12" t="s">
        <v>182</v>
      </c>
      <c r="D20" s="246"/>
      <c r="E20" s="25" t="s">
        <v>183</v>
      </c>
      <c r="F20" s="135">
        <f>465313.8+24490.2</f>
        <v>489804</v>
      </c>
      <c r="G20" s="139"/>
    </row>
    <row r="21" spans="1:8" s="140" customFormat="1" ht="58.5" customHeight="1" x14ac:dyDescent="0.3">
      <c r="A21" s="305"/>
      <c r="B21" s="279"/>
      <c r="C21" s="12" t="s">
        <v>184</v>
      </c>
      <c r="D21" s="246"/>
      <c r="E21" s="24" t="s">
        <v>183</v>
      </c>
      <c r="F21" s="135">
        <f>147071.4+7740.6</f>
        <v>154812</v>
      </c>
      <c r="G21" s="139"/>
    </row>
    <row r="22" spans="1:8" s="140" customFormat="1" ht="58.5" customHeight="1" x14ac:dyDescent="0.3">
      <c r="A22" s="305"/>
      <c r="B22" s="279"/>
      <c r="C22" s="12" t="s">
        <v>185</v>
      </c>
      <c r="D22" s="246"/>
      <c r="E22" s="25" t="s">
        <v>186</v>
      </c>
      <c r="F22" s="135">
        <f>329265.44+17329.76</f>
        <v>346595.2</v>
      </c>
      <c r="G22" s="139"/>
    </row>
    <row r="23" spans="1:8" s="140" customFormat="1" ht="58.5" customHeight="1" x14ac:dyDescent="0.3">
      <c r="A23" s="306"/>
      <c r="B23" s="279"/>
      <c r="C23" s="12" t="s">
        <v>187</v>
      </c>
      <c r="D23" s="246"/>
      <c r="E23" s="25" t="s">
        <v>181</v>
      </c>
      <c r="F23" s="135">
        <f>137394.32+7231.28</f>
        <v>144625.60000000001</v>
      </c>
      <c r="G23" s="139"/>
    </row>
    <row r="24" spans="1:8" s="140" customFormat="1" ht="36" customHeight="1" x14ac:dyDescent="0.3">
      <c r="A24" s="304">
        <v>5</v>
      </c>
      <c r="B24" s="246" t="s">
        <v>188</v>
      </c>
      <c r="C24" s="225" t="s">
        <v>189</v>
      </c>
      <c r="D24" s="246" t="s">
        <v>10</v>
      </c>
      <c r="E24" s="290" t="s">
        <v>186</v>
      </c>
      <c r="F24" s="288">
        <f>215374.88+11335.52</f>
        <v>226710.39999999999</v>
      </c>
      <c r="G24" s="139"/>
    </row>
    <row r="25" spans="1:8" s="140" customFormat="1" ht="36" customHeight="1" x14ac:dyDescent="0.3">
      <c r="A25" s="305"/>
      <c r="B25" s="246"/>
      <c r="C25" s="226"/>
      <c r="D25" s="246"/>
      <c r="E25" s="291"/>
      <c r="F25" s="289"/>
      <c r="G25" s="139"/>
    </row>
    <row r="26" spans="1:8" s="140" customFormat="1" ht="47.25" customHeight="1" x14ac:dyDescent="0.3">
      <c r="A26" s="305"/>
      <c r="B26" s="246"/>
      <c r="C26" s="12" t="s">
        <v>190</v>
      </c>
      <c r="D26" s="246"/>
      <c r="E26" s="25" t="s">
        <v>186</v>
      </c>
      <c r="F26" s="135">
        <f>51497.6+2710.4</f>
        <v>54208</v>
      </c>
      <c r="G26" s="139"/>
    </row>
    <row r="27" spans="1:8" s="140" customFormat="1" ht="34.5" customHeight="1" x14ac:dyDescent="0.3">
      <c r="A27" s="306"/>
      <c r="B27" s="246"/>
      <c r="C27" s="12" t="s">
        <v>191</v>
      </c>
      <c r="D27" s="246"/>
      <c r="E27" s="25" t="s">
        <v>186</v>
      </c>
      <c r="F27" s="135">
        <f>133425.6+7022.4</f>
        <v>140448</v>
      </c>
      <c r="G27" s="139"/>
    </row>
    <row r="28" spans="1:8" s="131" customFormat="1" ht="21.75" customHeight="1" x14ac:dyDescent="0.3">
      <c r="A28" s="307">
        <v>6</v>
      </c>
      <c r="B28" s="279" t="s">
        <v>192</v>
      </c>
      <c r="C28" s="39" t="s">
        <v>193</v>
      </c>
      <c r="D28" s="279" t="s">
        <v>10</v>
      </c>
      <c r="E28" s="37"/>
      <c r="F28" s="135"/>
      <c r="G28" s="130"/>
    </row>
    <row r="29" spans="1:8" s="131" customFormat="1" ht="49.5" customHeight="1" x14ac:dyDescent="0.3">
      <c r="A29" s="307"/>
      <c r="B29" s="279"/>
      <c r="C29" s="39" t="s">
        <v>194</v>
      </c>
      <c r="D29" s="279"/>
      <c r="E29" s="37" t="s">
        <v>195</v>
      </c>
      <c r="F29" s="135">
        <f>647304.92+36524.32</f>
        <v>683829.24</v>
      </c>
      <c r="G29" s="130"/>
    </row>
    <row r="30" spans="1:8" s="140" customFormat="1" ht="22.5" customHeight="1" x14ac:dyDescent="0.3">
      <c r="A30" s="293">
        <v>7</v>
      </c>
      <c r="B30" s="279" t="s">
        <v>196</v>
      </c>
      <c r="C30" s="294" t="s">
        <v>197</v>
      </c>
      <c r="D30" s="279" t="s">
        <v>10</v>
      </c>
      <c r="E30" s="246" t="s">
        <v>183</v>
      </c>
      <c r="F30" s="309">
        <f>184602.48+9715.92</f>
        <v>194318.40000000002</v>
      </c>
      <c r="G30" s="292"/>
      <c r="H30" s="141"/>
    </row>
    <row r="31" spans="1:8" s="140" customFormat="1" ht="45.75" customHeight="1" x14ac:dyDescent="0.3">
      <c r="A31" s="293"/>
      <c r="B31" s="279"/>
      <c r="C31" s="294"/>
      <c r="D31" s="279"/>
      <c r="E31" s="246"/>
      <c r="F31" s="310"/>
      <c r="G31" s="292"/>
      <c r="H31" s="141"/>
    </row>
    <row r="32" spans="1:8" s="140" customFormat="1" ht="51" customHeight="1" x14ac:dyDescent="0.3">
      <c r="A32" s="293"/>
      <c r="B32" s="279"/>
      <c r="C32" s="39" t="s">
        <v>198</v>
      </c>
      <c r="D32" s="37" t="s">
        <v>10</v>
      </c>
      <c r="E32" s="77" t="s">
        <v>161</v>
      </c>
      <c r="F32" s="142">
        <f>885293.43+42529</f>
        <v>927822.43</v>
      </c>
      <c r="G32" s="143"/>
      <c r="H32" s="141"/>
    </row>
    <row r="33" spans="1:7" s="140" customFormat="1" ht="93.75" x14ac:dyDescent="0.3">
      <c r="A33" s="144">
        <v>8</v>
      </c>
      <c r="B33" s="37" t="s">
        <v>199</v>
      </c>
      <c r="C33" s="12" t="s">
        <v>200</v>
      </c>
      <c r="D33" s="13" t="s">
        <v>10</v>
      </c>
      <c r="E33" s="145" t="s">
        <v>176</v>
      </c>
      <c r="F33" s="135">
        <f>209882.51+12255.49</f>
        <v>222138</v>
      </c>
      <c r="G33" s="146"/>
    </row>
    <row r="34" spans="1:7" s="148" customFormat="1" ht="31.5" customHeight="1" x14ac:dyDescent="0.3">
      <c r="A34" s="298">
        <v>9</v>
      </c>
      <c r="B34" s="279" t="s">
        <v>201</v>
      </c>
      <c r="C34" s="246" t="s">
        <v>177</v>
      </c>
      <c r="D34" s="246" t="s">
        <v>10</v>
      </c>
      <c r="E34" s="298" t="s">
        <v>202</v>
      </c>
      <c r="F34" s="299">
        <f>596014.99+36889.47</f>
        <v>632904.46</v>
      </c>
      <c r="G34" s="147"/>
    </row>
    <row r="35" spans="1:7" s="150" customFormat="1" ht="18.75" x14ac:dyDescent="0.3">
      <c r="A35" s="298"/>
      <c r="B35" s="279"/>
      <c r="C35" s="246"/>
      <c r="D35" s="246"/>
      <c r="E35" s="298"/>
      <c r="F35" s="299"/>
      <c r="G35" s="149"/>
    </row>
    <row r="36" spans="1:7" s="148" customFormat="1" ht="31.5" customHeight="1" x14ac:dyDescent="0.3">
      <c r="A36" s="298">
        <v>10</v>
      </c>
      <c r="B36" s="246" t="s">
        <v>203</v>
      </c>
      <c r="C36" s="225" t="s">
        <v>204</v>
      </c>
      <c r="D36" s="246" t="s">
        <v>10</v>
      </c>
      <c r="E36" s="308" t="s">
        <v>161</v>
      </c>
      <c r="F36" s="299">
        <f>974700+51547.5</f>
        <v>1026247.5</v>
      </c>
      <c r="G36" s="151"/>
    </row>
    <row r="37" spans="1:7" s="150" customFormat="1" ht="18.75" x14ac:dyDescent="0.3">
      <c r="A37" s="298"/>
      <c r="B37" s="246"/>
      <c r="C37" s="226"/>
      <c r="D37" s="246"/>
      <c r="E37" s="246"/>
      <c r="F37" s="299"/>
      <c r="G37" s="149"/>
    </row>
    <row r="38" spans="1:7" s="150" customFormat="1" ht="55.5" customHeight="1" x14ac:dyDescent="0.3">
      <c r="A38" s="295" t="s">
        <v>156</v>
      </c>
      <c r="B38" s="296"/>
      <c r="C38" s="296"/>
      <c r="D38" s="296"/>
      <c r="E38" s="297"/>
      <c r="F38" s="152">
        <f>SUM(F6:F37)</f>
        <v>10942428.210000001</v>
      </c>
      <c r="G38" s="149"/>
    </row>
    <row r="39" spans="1:7" s="150" customFormat="1" ht="18.75" x14ac:dyDescent="0.3">
      <c r="A39" s="153"/>
      <c r="B39" s="154"/>
      <c r="C39" s="155"/>
      <c r="D39" s="155"/>
      <c r="E39" s="153"/>
      <c r="F39" s="156"/>
      <c r="G39" s="149"/>
    </row>
    <row r="40" spans="1:7" s="150" customFormat="1" ht="18.75" x14ac:dyDescent="0.3">
      <c r="A40" s="153"/>
      <c r="B40" s="154"/>
      <c r="C40" s="155"/>
      <c r="D40" s="155"/>
      <c r="E40" s="153"/>
      <c r="F40" s="156"/>
      <c r="G40" s="149"/>
    </row>
    <row r="41" spans="1:7" s="150" customFormat="1" ht="18.75" x14ac:dyDescent="0.3">
      <c r="A41" s="153"/>
      <c r="B41" s="154"/>
      <c r="C41" s="155"/>
      <c r="D41" s="155"/>
      <c r="E41" s="153"/>
      <c r="F41" s="156"/>
      <c r="G41" s="149"/>
    </row>
    <row r="42" spans="1:7" s="150" customFormat="1" ht="18.75" x14ac:dyDescent="0.3">
      <c r="A42" s="153"/>
      <c r="B42" s="154"/>
      <c r="C42" s="155"/>
      <c r="D42" s="155"/>
      <c r="E42" s="153"/>
      <c r="F42" s="156"/>
      <c r="G42" s="149"/>
    </row>
    <row r="43" spans="1:7" s="150" customFormat="1" ht="18.75" x14ac:dyDescent="0.3">
      <c r="A43" s="153"/>
      <c r="B43" s="154"/>
      <c r="C43" s="155"/>
      <c r="D43" s="155"/>
      <c r="E43" s="153"/>
      <c r="F43" s="156"/>
      <c r="G43" s="149"/>
    </row>
    <row r="44" spans="1:7" s="150" customFormat="1" ht="18.75" x14ac:dyDescent="0.3">
      <c r="A44" s="153"/>
      <c r="B44" s="154"/>
      <c r="C44" s="155"/>
      <c r="D44" s="155"/>
      <c r="E44" s="153"/>
      <c r="F44" s="156"/>
      <c r="G44" s="149"/>
    </row>
    <row r="45" spans="1:7" s="150" customFormat="1" ht="18.75" x14ac:dyDescent="0.3">
      <c r="A45" s="153"/>
      <c r="B45" s="154"/>
      <c r="C45" s="155"/>
      <c r="D45" s="155"/>
      <c r="E45" s="153"/>
      <c r="F45" s="156"/>
      <c r="G45" s="149"/>
    </row>
    <row r="46" spans="1:7" s="150" customFormat="1" ht="18.75" x14ac:dyDescent="0.3">
      <c r="A46" s="153"/>
      <c r="B46" s="154"/>
      <c r="C46" s="155"/>
      <c r="D46" s="155"/>
      <c r="E46" s="153"/>
      <c r="F46" s="156"/>
      <c r="G46" s="149"/>
    </row>
    <row r="47" spans="1:7" s="150" customFormat="1" ht="18.75" x14ac:dyDescent="0.3">
      <c r="A47" s="153"/>
      <c r="B47" s="154"/>
      <c r="C47" s="155"/>
      <c r="D47" s="155"/>
      <c r="E47" s="153"/>
      <c r="F47" s="156"/>
      <c r="G47" s="149"/>
    </row>
    <row r="48" spans="1:7" s="150" customFormat="1" ht="18.75" x14ac:dyDescent="0.3">
      <c r="A48" s="153"/>
      <c r="B48" s="154"/>
      <c r="C48" s="155"/>
      <c r="D48" s="155"/>
      <c r="E48" s="153"/>
      <c r="F48" s="156"/>
      <c r="G48" s="149"/>
    </row>
    <row r="49" spans="1:7" s="150" customFormat="1" ht="18.75" x14ac:dyDescent="0.3">
      <c r="A49" s="153"/>
      <c r="B49" s="154"/>
      <c r="C49" s="155"/>
      <c r="D49" s="155"/>
      <c r="E49" s="153"/>
      <c r="F49" s="156"/>
      <c r="G49" s="149"/>
    </row>
    <row r="50" spans="1:7" s="150" customFormat="1" ht="18.75" x14ac:dyDescent="0.3">
      <c r="A50" s="153"/>
      <c r="B50" s="154"/>
      <c r="C50" s="155"/>
      <c r="D50" s="155"/>
      <c r="E50" s="153"/>
      <c r="F50" s="156"/>
      <c r="G50" s="149"/>
    </row>
    <row r="51" spans="1:7" s="150" customFormat="1" ht="18.75" x14ac:dyDescent="0.3">
      <c r="A51" s="153"/>
      <c r="B51" s="154"/>
      <c r="C51" s="155"/>
      <c r="D51" s="155"/>
      <c r="E51" s="153"/>
      <c r="F51" s="156"/>
      <c r="G51" s="149"/>
    </row>
    <row r="52" spans="1:7" s="150" customFormat="1" ht="18.75" x14ac:dyDescent="0.3">
      <c r="A52" s="153"/>
      <c r="B52" s="154"/>
      <c r="C52" s="155"/>
      <c r="D52" s="155"/>
      <c r="E52" s="153"/>
      <c r="F52" s="156"/>
      <c r="G52" s="149"/>
    </row>
    <row r="53" spans="1:7" s="150" customFormat="1" ht="18.75" x14ac:dyDescent="0.3">
      <c r="A53" s="153"/>
      <c r="B53" s="154"/>
      <c r="C53" s="155"/>
      <c r="D53" s="155"/>
      <c r="E53" s="153"/>
      <c r="F53" s="156"/>
      <c r="G53" s="149"/>
    </row>
    <row r="54" spans="1:7" s="150" customFormat="1" ht="18.75" x14ac:dyDescent="0.3">
      <c r="A54" s="153"/>
      <c r="B54" s="154"/>
      <c r="C54" s="155"/>
      <c r="D54" s="155"/>
      <c r="E54" s="153"/>
      <c r="F54" s="156"/>
      <c r="G54" s="149"/>
    </row>
    <row r="55" spans="1:7" s="150" customFormat="1" ht="18.75" x14ac:dyDescent="0.3">
      <c r="A55" s="153"/>
      <c r="B55" s="154"/>
      <c r="C55" s="155"/>
      <c r="D55" s="155"/>
      <c r="E55" s="157"/>
      <c r="F55" s="156"/>
      <c r="G55" s="149"/>
    </row>
    <row r="56" spans="1:7" s="150" customFormat="1" ht="18.75" x14ac:dyDescent="0.3">
      <c r="A56" s="153"/>
      <c r="B56" s="154"/>
      <c r="C56" s="155"/>
      <c r="D56" s="155"/>
      <c r="E56" s="139"/>
      <c r="F56" s="156"/>
      <c r="G56" s="149"/>
    </row>
    <row r="57" spans="1:7" s="150" customFormat="1" ht="18.75" x14ac:dyDescent="0.3">
      <c r="A57" s="153"/>
      <c r="B57" s="154"/>
      <c r="C57" s="155"/>
      <c r="D57" s="155"/>
      <c r="E57" s="157"/>
      <c r="F57" s="156"/>
      <c r="G57" s="149"/>
    </row>
    <row r="58" spans="1:7" s="150" customFormat="1" ht="18.75" x14ac:dyDescent="0.3">
      <c r="A58" s="153"/>
      <c r="B58" s="154"/>
      <c r="C58" s="155"/>
      <c r="D58" s="155"/>
      <c r="E58" s="157"/>
      <c r="F58" s="156"/>
      <c r="G58" s="149"/>
    </row>
    <row r="59" spans="1:7" s="140" customFormat="1" ht="18.75" x14ac:dyDescent="0.3">
      <c r="B59" s="158"/>
      <c r="C59" s="159"/>
      <c r="D59" s="159"/>
      <c r="E59" s="139"/>
      <c r="F59" s="139"/>
      <c r="G59" s="139"/>
    </row>
    <row r="60" spans="1:7" s="140" customFormat="1" ht="18.75" x14ac:dyDescent="0.3">
      <c r="B60" s="158"/>
      <c r="C60" s="159"/>
      <c r="D60" s="159"/>
      <c r="E60" s="139"/>
      <c r="F60" s="139"/>
      <c r="G60" s="139"/>
    </row>
    <row r="61" spans="1:7" s="140" customFormat="1" ht="18.75" x14ac:dyDescent="0.3">
      <c r="B61" s="158"/>
      <c r="C61" s="159"/>
      <c r="D61" s="159"/>
      <c r="E61" s="139"/>
      <c r="F61" s="139"/>
      <c r="G61" s="139"/>
    </row>
    <row r="62" spans="1:7" s="140" customFormat="1" ht="18.75" x14ac:dyDescent="0.3">
      <c r="B62" s="158"/>
      <c r="C62" s="159"/>
      <c r="D62" s="159"/>
      <c r="E62" s="139"/>
      <c r="F62" s="139"/>
      <c r="G62" s="139"/>
    </row>
    <row r="63" spans="1:7" s="140" customFormat="1" ht="18.75" x14ac:dyDescent="0.3">
      <c r="B63" s="158"/>
      <c r="C63" s="159"/>
      <c r="D63" s="159"/>
      <c r="E63" s="160"/>
      <c r="F63" s="139"/>
      <c r="G63" s="139"/>
    </row>
    <row r="64" spans="1:7" s="140" customFormat="1" ht="18.75" x14ac:dyDescent="0.3">
      <c r="B64" s="158"/>
      <c r="C64" s="159"/>
      <c r="D64" s="159"/>
      <c r="F64" s="139"/>
      <c r="G64" s="139"/>
    </row>
    <row r="65" spans="2:7" s="140" customFormat="1" ht="18.75" x14ac:dyDescent="0.3">
      <c r="B65" s="158"/>
      <c r="C65" s="159"/>
      <c r="D65" s="159"/>
      <c r="F65" s="139"/>
      <c r="G65" s="139"/>
    </row>
    <row r="66" spans="2:7" s="140" customFormat="1" ht="18.75" x14ac:dyDescent="0.3">
      <c r="B66" s="158"/>
      <c r="C66" s="159"/>
      <c r="D66" s="159"/>
      <c r="F66" s="139"/>
      <c r="G66" s="139"/>
    </row>
    <row r="67" spans="2:7" s="140" customFormat="1" ht="18.75" x14ac:dyDescent="0.3">
      <c r="B67" s="158"/>
      <c r="C67" s="159"/>
      <c r="D67" s="159"/>
      <c r="F67" s="139"/>
      <c r="G67" s="139"/>
    </row>
    <row r="68" spans="2:7" s="140" customFormat="1" ht="18.75" x14ac:dyDescent="0.3">
      <c r="B68" s="158"/>
      <c r="C68" s="159"/>
      <c r="D68" s="159"/>
      <c r="F68" s="139"/>
      <c r="G68" s="139"/>
    </row>
    <row r="69" spans="2:7" s="140" customFormat="1" ht="18.75" x14ac:dyDescent="0.3">
      <c r="B69" s="158"/>
      <c r="C69" s="159"/>
      <c r="D69" s="159"/>
      <c r="F69" s="139"/>
      <c r="G69" s="139"/>
    </row>
    <row r="70" spans="2:7" s="140" customFormat="1" ht="18.75" x14ac:dyDescent="0.3">
      <c r="B70" s="158"/>
      <c r="C70" s="159"/>
      <c r="D70" s="159"/>
      <c r="F70" s="139"/>
      <c r="G70" s="139"/>
    </row>
    <row r="71" spans="2:7" s="140" customFormat="1" ht="18.75" x14ac:dyDescent="0.3">
      <c r="B71" s="158"/>
      <c r="C71" s="159"/>
      <c r="D71" s="159"/>
      <c r="F71" s="139"/>
      <c r="G71" s="139"/>
    </row>
    <row r="72" spans="2:7" s="166" customFormat="1" ht="18.75" x14ac:dyDescent="0.3">
      <c r="B72" s="161"/>
      <c r="C72" s="162"/>
      <c r="D72" s="162"/>
      <c r="E72" s="163"/>
      <c r="F72" s="164"/>
      <c r="G72" s="165"/>
    </row>
    <row r="73" spans="2:7" s="166" customFormat="1" ht="18.75" x14ac:dyDescent="0.3">
      <c r="B73" s="161"/>
      <c r="C73" s="162"/>
      <c r="D73" s="162"/>
      <c r="E73" s="163"/>
      <c r="F73" s="164"/>
      <c r="G73" s="165"/>
    </row>
    <row r="74" spans="2:7" s="166" customFormat="1" ht="18.75" x14ac:dyDescent="0.3">
      <c r="B74" s="161"/>
      <c r="C74" s="162"/>
      <c r="D74" s="162"/>
      <c r="E74" s="163"/>
      <c r="F74" s="164"/>
      <c r="G74" s="165"/>
    </row>
    <row r="75" spans="2:7" s="166" customFormat="1" ht="18.75" x14ac:dyDescent="0.3">
      <c r="B75" s="161"/>
      <c r="C75" s="162"/>
      <c r="D75" s="162"/>
      <c r="E75" s="163"/>
      <c r="F75" s="164"/>
      <c r="G75" s="165"/>
    </row>
    <row r="76" spans="2:7" s="166" customFormat="1" ht="18.75" x14ac:dyDescent="0.3">
      <c r="B76" s="161"/>
      <c r="C76" s="162"/>
      <c r="D76" s="162"/>
      <c r="E76" s="163"/>
      <c r="F76" s="164"/>
      <c r="G76" s="165"/>
    </row>
    <row r="77" spans="2:7" s="166" customFormat="1" ht="18.75" x14ac:dyDescent="0.3">
      <c r="B77" s="161"/>
      <c r="C77" s="162"/>
      <c r="D77" s="162"/>
      <c r="E77" s="163"/>
      <c r="F77" s="164"/>
      <c r="G77" s="165"/>
    </row>
    <row r="78" spans="2:7" s="166" customFormat="1" ht="18.75" x14ac:dyDescent="0.3">
      <c r="B78" s="161"/>
      <c r="C78" s="162"/>
      <c r="D78" s="162"/>
      <c r="E78" s="163"/>
      <c r="F78" s="164"/>
      <c r="G78" s="165"/>
    </row>
    <row r="79" spans="2:7" s="166" customFormat="1" ht="18.75" x14ac:dyDescent="0.3">
      <c r="B79" s="161"/>
      <c r="C79" s="162"/>
      <c r="D79" s="162"/>
      <c r="E79" s="163"/>
      <c r="F79" s="164"/>
      <c r="G79" s="165"/>
    </row>
    <row r="80" spans="2:7" s="166" customFormat="1" ht="18.75" x14ac:dyDescent="0.3">
      <c r="B80" s="161"/>
      <c r="C80" s="162"/>
      <c r="D80" s="162"/>
      <c r="E80" s="163"/>
      <c r="F80" s="164"/>
      <c r="G80" s="165"/>
    </row>
    <row r="81" spans="2:7" s="166" customFormat="1" ht="18.75" x14ac:dyDescent="0.3">
      <c r="B81" s="161"/>
      <c r="C81" s="162"/>
      <c r="D81" s="162"/>
      <c r="E81" s="163"/>
      <c r="F81" s="164"/>
      <c r="G81" s="165"/>
    </row>
    <row r="82" spans="2:7" s="166" customFormat="1" ht="18.75" x14ac:dyDescent="0.3">
      <c r="B82" s="161"/>
      <c r="C82" s="162"/>
      <c r="D82" s="162"/>
      <c r="E82" s="163"/>
      <c r="F82" s="164"/>
      <c r="G82" s="165"/>
    </row>
    <row r="83" spans="2:7" s="166" customFormat="1" ht="18.75" x14ac:dyDescent="0.3">
      <c r="B83" s="161"/>
      <c r="C83" s="162"/>
      <c r="D83" s="162"/>
      <c r="E83" s="163"/>
      <c r="F83" s="164"/>
      <c r="G83" s="165"/>
    </row>
    <row r="84" spans="2:7" s="166" customFormat="1" ht="18.75" x14ac:dyDescent="0.3">
      <c r="B84" s="161"/>
      <c r="C84" s="162"/>
      <c r="D84" s="162"/>
      <c r="E84" s="163"/>
      <c r="F84" s="164"/>
      <c r="G84" s="165"/>
    </row>
    <row r="85" spans="2:7" s="166" customFormat="1" ht="18.75" x14ac:dyDescent="0.3">
      <c r="B85" s="161"/>
      <c r="C85" s="162"/>
      <c r="D85" s="162"/>
      <c r="E85" s="163"/>
      <c r="F85" s="164"/>
      <c r="G85" s="165"/>
    </row>
    <row r="86" spans="2:7" s="166" customFormat="1" ht="18.75" x14ac:dyDescent="0.3">
      <c r="B86" s="161"/>
      <c r="C86" s="162"/>
      <c r="D86" s="162"/>
      <c r="E86" s="163"/>
      <c r="F86" s="164"/>
      <c r="G86" s="165"/>
    </row>
    <row r="87" spans="2:7" s="90" customFormat="1" x14ac:dyDescent="0.35">
      <c r="B87" s="91"/>
      <c r="C87" s="92"/>
      <c r="D87" s="92"/>
      <c r="E87" s="93"/>
      <c r="F87" s="94"/>
      <c r="G87" s="95"/>
    </row>
    <row r="88" spans="2:7" s="90" customFormat="1" x14ac:dyDescent="0.35">
      <c r="B88" s="91"/>
      <c r="C88" s="92"/>
      <c r="D88" s="92"/>
      <c r="E88" s="93"/>
      <c r="F88" s="94"/>
      <c r="G88" s="95"/>
    </row>
    <row r="89" spans="2:7" s="90" customFormat="1" x14ac:dyDescent="0.35">
      <c r="B89" s="91"/>
      <c r="C89" s="92"/>
      <c r="D89" s="92"/>
      <c r="E89" s="93"/>
      <c r="F89" s="94"/>
      <c r="G89" s="95"/>
    </row>
    <row r="90" spans="2:7" s="90" customFormat="1" x14ac:dyDescent="0.35">
      <c r="B90" s="91"/>
      <c r="C90" s="92"/>
      <c r="D90" s="92"/>
      <c r="E90" s="93"/>
      <c r="F90" s="94"/>
      <c r="G90" s="95"/>
    </row>
    <row r="91" spans="2:7" s="90" customFormat="1" x14ac:dyDescent="0.35">
      <c r="B91" s="91"/>
      <c r="C91" s="92"/>
      <c r="D91" s="92"/>
      <c r="E91" s="93"/>
      <c r="F91" s="94"/>
      <c r="G91" s="95"/>
    </row>
    <row r="92" spans="2:7" s="90" customFormat="1" x14ac:dyDescent="0.35">
      <c r="B92" s="91"/>
      <c r="C92" s="92"/>
      <c r="D92" s="92"/>
      <c r="E92" s="93"/>
      <c r="F92" s="94"/>
      <c r="G92" s="95"/>
    </row>
    <row r="93" spans="2:7" s="90" customFormat="1" x14ac:dyDescent="0.35">
      <c r="B93" s="91"/>
      <c r="C93" s="92"/>
      <c r="D93" s="92"/>
      <c r="E93" s="93"/>
      <c r="F93" s="94"/>
      <c r="G93" s="95"/>
    </row>
    <row r="94" spans="2:7" s="90" customFormat="1" x14ac:dyDescent="0.35">
      <c r="B94" s="91"/>
      <c r="C94" s="92"/>
      <c r="D94" s="92"/>
      <c r="E94" s="93"/>
      <c r="F94" s="94"/>
      <c r="G94" s="95"/>
    </row>
  </sheetData>
  <mergeCells count="48">
    <mergeCell ref="F36:F37"/>
    <mergeCell ref="A6:A9"/>
    <mergeCell ref="A10:A14"/>
    <mergeCell ref="A15:A18"/>
    <mergeCell ref="A19:A23"/>
    <mergeCell ref="A24:A27"/>
    <mergeCell ref="A28:A29"/>
    <mergeCell ref="E36:E37"/>
    <mergeCell ref="F34:F35"/>
    <mergeCell ref="E34:E35"/>
    <mergeCell ref="A34:A35"/>
    <mergeCell ref="B34:B35"/>
    <mergeCell ref="C34:C35"/>
    <mergeCell ref="D34:D35"/>
    <mergeCell ref="E30:E31"/>
    <mergeCell ref="F30:F31"/>
    <mergeCell ref="A38:E38"/>
    <mergeCell ref="A36:A37"/>
    <mergeCell ref="B36:B37"/>
    <mergeCell ref="C36:C37"/>
    <mergeCell ref="D36:D37"/>
    <mergeCell ref="G30:G31"/>
    <mergeCell ref="A30:A32"/>
    <mergeCell ref="B30:B32"/>
    <mergeCell ref="C30:C31"/>
    <mergeCell ref="D30:D31"/>
    <mergeCell ref="B28:B29"/>
    <mergeCell ref="D28:D29"/>
    <mergeCell ref="F24:F25"/>
    <mergeCell ref="B24:B27"/>
    <mergeCell ref="C24:C25"/>
    <mergeCell ref="D24:D27"/>
    <mergeCell ref="E24:E25"/>
    <mergeCell ref="B19:B23"/>
    <mergeCell ref="D19:D23"/>
    <mergeCell ref="B15:B18"/>
    <mergeCell ref="D15:D18"/>
    <mergeCell ref="B10:B14"/>
    <mergeCell ref="D10:D14"/>
    <mergeCell ref="A2:F2"/>
    <mergeCell ref="F4:F5"/>
    <mergeCell ref="B6:B9"/>
    <mergeCell ref="D6:D9"/>
    <mergeCell ref="E4:E5"/>
    <mergeCell ref="A4:A5"/>
    <mergeCell ref="B4:B5"/>
    <mergeCell ref="C4:C5"/>
    <mergeCell ref="D4:D5"/>
  </mergeCells>
  <pageMargins left="0.6" right="0.25" top="0.5" bottom="0.25" header="0.3" footer="0.3"/>
  <pageSetup paperSize="9" scale="51" orientation="landscape" verticalDpi="4" r:id="rId1"/>
  <rowBreaks count="1" manualBreakCount="1">
    <brk id="14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zoomScale="130" zoomScaleNormal="130" workbookViewId="0">
      <selection activeCell="G8" sqref="G8"/>
    </sheetView>
  </sheetViews>
  <sheetFormatPr defaultRowHeight="13.5" x14ac:dyDescent="0.25"/>
  <cols>
    <col min="1" max="1" width="7.140625" style="97" customWidth="1"/>
    <col min="2" max="2" width="29" style="102" customWidth="1"/>
    <col min="3" max="3" width="29.85546875" style="99" customWidth="1"/>
    <col min="4" max="4" width="7.85546875" style="99" customWidth="1"/>
    <col min="5" max="5" width="26.7109375" style="100" customWidth="1"/>
    <col min="6" max="16384" width="9.140625" style="97"/>
  </cols>
  <sheetData>
    <row r="2" spans="1:6" ht="12.75" x14ac:dyDescent="0.2">
      <c r="A2" s="312" t="s">
        <v>235</v>
      </c>
      <c r="B2" s="312"/>
      <c r="C2" s="312"/>
      <c r="D2" s="312"/>
      <c r="E2" s="312"/>
      <c r="F2" s="312"/>
    </row>
    <row r="3" spans="1:6" x14ac:dyDescent="0.25">
      <c r="B3" s="101"/>
      <c r="C3" s="311"/>
      <c r="D3" s="311"/>
      <c r="E3" s="98"/>
    </row>
    <row r="4" spans="1:6" ht="35.25" customHeight="1" x14ac:dyDescent="0.2">
      <c r="A4" s="321" t="s">
        <v>209</v>
      </c>
      <c r="B4" s="321" t="s">
        <v>210</v>
      </c>
      <c r="C4" s="321" t="s">
        <v>3</v>
      </c>
      <c r="D4" s="321" t="s">
        <v>211</v>
      </c>
      <c r="E4" s="319" t="s">
        <v>102</v>
      </c>
    </row>
    <row r="5" spans="1:6" ht="9.75" customHeight="1" x14ac:dyDescent="0.2">
      <c r="A5" s="321"/>
      <c r="B5" s="321"/>
      <c r="C5" s="321"/>
      <c r="D5" s="321"/>
      <c r="E5" s="319"/>
    </row>
    <row r="6" spans="1:6" s="105" customFormat="1" ht="28.5" customHeight="1" x14ac:dyDescent="0.2">
      <c r="A6" s="313">
        <v>1</v>
      </c>
      <c r="B6" s="320" t="s">
        <v>212</v>
      </c>
      <c r="C6" s="103" t="s">
        <v>213</v>
      </c>
      <c r="D6" s="318" t="s">
        <v>214</v>
      </c>
      <c r="E6" s="104">
        <v>385000</v>
      </c>
    </row>
    <row r="7" spans="1:6" s="105" customFormat="1" ht="32.25" customHeight="1" x14ac:dyDescent="0.2">
      <c r="A7" s="314"/>
      <c r="B7" s="320"/>
      <c r="C7" s="103" t="s">
        <v>215</v>
      </c>
      <c r="D7" s="318"/>
      <c r="E7" s="104">
        <v>385000</v>
      </c>
    </row>
    <row r="8" spans="1:6" s="105" customFormat="1" ht="35.25" customHeight="1" x14ac:dyDescent="0.2">
      <c r="A8" s="106">
        <v>2</v>
      </c>
      <c r="B8" s="103" t="s">
        <v>216</v>
      </c>
      <c r="C8" s="103" t="s">
        <v>217</v>
      </c>
      <c r="D8" s="107" t="s">
        <v>214</v>
      </c>
      <c r="E8" s="104">
        <v>385000</v>
      </c>
    </row>
    <row r="9" spans="1:6" s="105" customFormat="1" ht="36.75" customHeight="1" x14ac:dyDescent="0.2">
      <c r="A9" s="106">
        <v>3</v>
      </c>
      <c r="B9" s="103" t="s">
        <v>218</v>
      </c>
      <c r="C9" s="103" t="s">
        <v>219</v>
      </c>
      <c r="D9" s="107" t="s">
        <v>214</v>
      </c>
      <c r="E9" s="104">
        <v>50000</v>
      </c>
    </row>
    <row r="10" spans="1:6" s="105" customFormat="1" ht="27.75" customHeight="1" x14ac:dyDescent="0.2">
      <c r="A10" s="108">
        <v>4</v>
      </c>
      <c r="B10" s="103" t="s">
        <v>220</v>
      </c>
      <c r="C10" s="103" t="s">
        <v>221</v>
      </c>
      <c r="D10" s="107" t="s">
        <v>214</v>
      </c>
      <c r="E10" s="109">
        <f>280000+140000</f>
        <v>420000</v>
      </c>
    </row>
    <row r="11" spans="1:6" s="105" customFormat="1" ht="39.75" customHeight="1" x14ac:dyDescent="0.2">
      <c r="A11" s="108">
        <v>5</v>
      </c>
      <c r="B11" s="103" t="s">
        <v>222</v>
      </c>
      <c r="C11" s="103" t="s">
        <v>223</v>
      </c>
      <c r="D11" s="107" t="s">
        <v>214</v>
      </c>
      <c r="E11" s="109">
        <v>135200</v>
      </c>
    </row>
    <row r="12" spans="1:6" s="105" customFormat="1" ht="30" customHeight="1" x14ac:dyDescent="0.2">
      <c r="A12" s="106">
        <v>6</v>
      </c>
      <c r="B12" s="103" t="s">
        <v>224</v>
      </c>
      <c r="C12" s="103" t="s">
        <v>225</v>
      </c>
      <c r="D12" s="107" t="s">
        <v>214</v>
      </c>
      <c r="E12" s="109">
        <v>420000</v>
      </c>
    </row>
    <row r="13" spans="1:6" s="105" customFormat="1" ht="29.25" customHeight="1" x14ac:dyDescent="0.2">
      <c r="A13" s="106">
        <v>7</v>
      </c>
      <c r="B13" s="103" t="s">
        <v>226</v>
      </c>
      <c r="C13" s="103" t="s">
        <v>215</v>
      </c>
      <c r="D13" s="107" t="s">
        <v>214</v>
      </c>
      <c r="E13" s="109">
        <f>420000-9334</f>
        <v>410666</v>
      </c>
    </row>
    <row r="14" spans="1:6" s="105" customFormat="1" ht="30.75" customHeight="1" x14ac:dyDescent="0.2">
      <c r="A14" s="108">
        <v>8</v>
      </c>
      <c r="B14" s="103" t="s">
        <v>227</v>
      </c>
      <c r="C14" s="103" t="s">
        <v>228</v>
      </c>
      <c r="D14" s="107" t="s">
        <v>214</v>
      </c>
      <c r="E14" s="109">
        <v>420000</v>
      </c>
    </row>
    <row r="15" spans="1:6" s="105" customFormat="1" ht="42" customHeight="1" x14ac:dyDescent="0.2">
      <c r="A15" s="108">
        <v>9</v>
      </c>
      <c r="B15" s="103" t="s">
        <v>229</v>
      </c>
      <c r="C15" s="110" t="s">
        <v>230</v>
      </c>
      <c r="D15" s="107" t="s">
        <v>214</v>
      </c>
      <c r="E15" s="109">
        <v>58333.33</v>
      </c>
    </row>
    <row r="16" spans="1:6" s="105" customFormat="1" ht="24.75" customHeight="1" x14ac:dyDescent="0.2">
      <c r="A16" s="108">
        <v>10</v>
      </c>
      <c r="B16" s="103" t="s">
        <v>231</v>
      </c>
      <c r="C16" s="103" t="s">
        <v>232</v>
      </c>
      <c r="D16" s="107" t="s">
        <v>214</v>
      </c>
      <c r="E16" s="109">
        <v>77500</v>
      </c>
    </row>
    <row r="17" spans="1:5" s="105" customFormat="1" ht="25.5" customHeight="1" x14ac:dyDescent="0.2">
      <c r="A17" s="313">
        <v>11</v>
      </c>
      <c r="B17" s="111" t="s">
        <v>234</v>
      </c>
      <c r="C17" s="103" t="s">
        <v>233</v>
      </c>
      <c r="D17" s="318" t="s">
        <v>214</v>
      </c>
      <c r="E17" s="109">
        <v>402500</v>
      </c>
    </row>
    <row r="18" spans="1:5" s="105" customFormat="1" ht="30" customHeight="1" x14ac:dyDescent="0.2">
      <c r="A18" s="314"/>
      <c r="B18" s="112" t="s">
        <v>234</v>
      </c>
      <c r="C18" s="103" t="s">
        <v>215</v>
      </c>
      <c r="D18" s="318"/>
      <c r="E18" s="109">
        <v>435806.45</v>
      </c>
    </row>
    <row r="19" spans="1:5" s="105" customFormat="1" ht="23.25" customHeight="1" x14ac:dyDescent="0.2">
      <c r="A19" s="315" t="s">
        <v>156</v>
      </c>
      <c r="B19" s="316"/>
      <c r="C19" s="316"/>
      <c r="D19" s="317"/>
      <c r="E19" s="126">
        <f>SUM(E6:E18)</f>
        <v>3985005.7800000003</v>
      </c>
    </row>
    <row r="20" spans="1:5" s="105" customFormat="1" ht="12" x14ac:dyDescent="0.2">
      <c r="B20" s="113"/>
      <c r="C20" s="114"/>
      <c r="D20" s="114"/>
      <c r="E20" s="115"/>
    </row>
    <row r="21" spans="1:5" s="105" customFormat="1" ht="12" x14ac:dyDescent="0.2">
      <c r="B21" s="113"/>
      <c r="C21" s="114"/>
      <c r="D21" s="114"/>
      <c r="E21" s="115"/>
    </row>
    <row r="22" spans="1:5" s="105" customFormat="1" ht="12" x14ac:dyDescent="0.2">
      <c r="B22" s="113"/>
      <c r="C22" s="114"/>
      <c r="D22" s="114"/>
      <c r="E22" s="116"/>
    </row>
    <row r="23" spans="1:5" s="105" customFormat="1" ht="12" x14ac:dyDescent="0.2">
      <c r="B23" s="113"/>
      <c r="C23" s="114"/>
      <c r="D23" s="114"/>
      <c r="E23" s="117"/>
    </row>
    <row r="24" spans="1:5" s="105" customFormat="1" ht="12" x14ac:dyDescent="0.2">
      <c r="B24" s="113"/>
      <c r="C24" s="114"/>
      <c r="D24" s="114"/>
      <c r="E24" s="115"/>
    </row>
    <row r="25" spans="1:5" s="105" customFormat="1" ht="12" x14ac:dyDescent="0.2">
      <c r="B25" s="113"/>
      <c r="C25" s="114"/>
      <c r="D25" s="114"/>
      <c r="E25" s="115"/>
    </row>
    <row r="26" spans="1:5" s="105" customFormat="1" ht="12" x14ac:dyDescent="0.2">
      <c r="B26" s="113"/>
      <c r="C26" s="114"/>
      <c r="D26" s="114"/>
      <c r="E26" s="115"/>
    </row>
    <row r="27" spans="1:5" s="105" customFormat="1" ht="12" x14ac:dyDescent="0.2">
      <c r="B27" s="113"/>
      <c r="C27" s="114"/>
      <c r="D27" s="114"/>
      <c r="E27" s="115"/>
    </row>
    <row r="28" spans="1:5" s="105" customFormat="1" ht="12" x14ac:dyDescent="0.2">
      <c r="B28" s="113"/>
      <c r="C28" s="114"/>
      <c r="D28" s="114"/>
      <c r="E28" s="115"/>
    </row>
    <row r="29" spans="1:5" s="105" customFormat="1" ht="12" x14ac:dyDescent="0.2">
      <c r="B29" s="113"/>
      <c r="C29" s="114"/>
      <c r="D29" s="114"/>
      <c r="E29" s="115"/>
    </row>
    <row r="30" spans="1:5" s="105" customFormat="1" ht="12" x14ac:dyDescent="0.2">
      <c r="B30" s="113"/>
      <c r="C30" s="114"/>
      <c r="D30" s="114"/>
      <c r="E30" s="115"/>
    </row>
    <row r="31" spans="1:5" s="105" customFormat="1" ht="12" x14ac:dyDescent="0.2">
      <c r="B31" s="113"/>
      <c r="C31" s="114"/>
      <c r="D31" s="114"/>
      <c r="E31" s="115"/>
    </row>
    <row r="32" spans="1:5" s="105" customFormat="1" ht="12" x14ac:dyDescent="0.2">
      <c r="B32" s="113"/>
      <c r="C32" s="114"/>
      <c r="D32" s="114"/>
      <c r="E32" s="115"/>
    </row>
    <row r="33" spans="2:5" s="105" customFormat="1" ht="12" x14ac:dyDescent="0.2">
      <c r="B33" s="113"/>
      <c r="C33" s="114"/>
      <c r="D33" s="114"/>
      <c r="E33" s="115"/>
    </row>
    <row r="34" spans="2:5" s="105" customFormat="1" ht="12" x14ac:dyDescent="0.2">
      <c r="B34" s="113"/>
      <c r="C34" s="114"/>
      <c r="D34" s="114"/>
      <c r="E34" s="115"/>
    </row>
    <row r="35" spans="2:5" s="105" customFormat="1" ht="12" x14ac:dyDescent="0.2">
      <c r="B35" s="113"/>
      <c r="C35" s="114"/>
      <c r="D35" s="114"/>
      <c r="E35" s="115"/>
    </row>
    <row r="36" spans="2:5" s="105" customFormat="1" ht="12" x14ac:dyDescent="0.2">
      <c r="B36" s="113"/>
      <c r="C36" s="114"/>
      <c r="D36" s="114"/>
      <c r="E36" s="115"/>
    </row>
    <row r="37" spans="2:5" s="105" customFormat="1" ht="12" x14ac:dyDescent="0.2">
      <c r="B37" s="113"/>
      <c r="C37" s="114"/>
      <c r="D37" s="114"/>
      <c r="E37" s="115"/>
    </row>
    <row r="38" spans="2:5" s="105" customFormat="1" ht="12" x14ac:dyDescent="0.2">
      <c r="B38" s="113"/>
      <c r="C38" s="114"/>
      <c r="D38" s="114"/>
      <c r="E38" s="115"/>
    </row>
    <row r="39" spans="2:5" s="105" customFormat="1" ht="12" x14ac:dyDescent="0.2">
      <c r="B39" s="113"/>
      <c r="C39" s="114"/>
      <c r="D39" s="114"/>
      <c r="E39" s="115"/>
    </row>
    <row r="40" spans="2:5" s="105" customFormat="1" ht="12" x14ac:dyDescent="0.2">
      <c r="B40" s="113"/>
      <c r="C40" s="114"/>
      <c r="D40" s="114"/>
      <c r="E40" s="115"/>
    </row>
    <row r="41" spans="2:5" s="105" customFormat="1" ht="12" x14ac:dyDescent="0.2">
      <c r="B41" s="113"/>
      <c r="C41" s="114"/>
      <c r="D41" s="114"/>
      <c r="E41" s="115"/>
    </row>
    <row r="42" spans="2:5" s="105" customFormat="1" ht="12" x14ac:dyDescent="0.2">
      <c r="B42" s="113"/>
      <c r="C42" s="114"/>
      <c r="D42" s="114"/>
      <c r="E42" s="115"/>
    </row>
    <row r="43" spans="2:5" s="105" customFormat="1" ht="12" x14ac:dyDescent="0.2">
      <c r="B43" s="113"/>
      <c r="C43" s="114"/>
      <c r="D43" s="114"/>
      <c r="E43" s="115"/>
    </row>
    <row r="44" spans="2:5" s="105" customFormat="1" ht="12" x14ac:dyDescent="0.2">
      <c r="B44" s="113"/>
      <c r="C44" s="114"/>
      <c r="D44" s="114"/>
      <c r="E44" s="115"/>
    </row>
    <row r="45" spans="2:5" s="105" customFormat="1" ht="12" x14ac:dyDescent="0.2">
      <c r="B45" s="113"/>
      <c r="C45" s="114"/>
      <c r="D45" s="114"/>
      <c r="E45" s="115"/>
    </row>
    <row r="46" spans="2:5" s="105" customFormat="1" ht="12" x14ac:dyDescent="0.2">
      <c r="B46" s="113"/>
      <c r="C46" s="114"/>
      <c r="D46" s="114"/>
      <c r="E46" s="115"/>
    </row>
    <row r="47" spans="2:5" s="105" customFormat="1" ht="12" x14ac:dyDescent="0.2">
      <c r="B47" s="113"/>
      <c r="C47" s="114"/>
      <c r="D47" s="114"/>
      <c r="E47" s="115"/>
    </row>
    <row r="48" spans="2:5" s="105" customFormat="1" ht="12" x14ac:dyDescent="0.2">
      <c r="B48" s="113"/>
      <c r="C48" s="114"/>
      <c r="D48" s="114"/>
      <c r="E48" s="115"/>
    </row>
    <row r="49" spans="2:5" s="105" customFormat="1" ht="12" x14ac:dyDescent="0.2">
      <c r="B49" s="113"/>
      <c r="C49" s="114"/>
      <c r="D49" s="114"/>
      <c r="E49" s="115"/>
    </row>
    <row r="50" spans="2:5" s="105" customFormat="1" ht="12" x14ac:dyDescent="0.2">
      <c r="B50" s="113"/>
      <c r="C50" s="114"/>
      <c r="D50" s="114"/>
      <c r="E50" s="115"/>
    </row>
    <row r="51" spans="2:5" s="105" customFormat="1" ht="12" x14ac:dyDescent="0.2">
      <c r="B51" s="113"/>
      <c r="C51" s="114"/>
      <c r="D51" s="114"/>
      <c r="E51" s="115"/>
    </row>
    <row r="52" spans="2:5" s="105" customFormat="1" ht="12" x14ac:dyDescent="0.2">
      <c r="B52" s="113"/>
      <c r="C52" s="114"/>
      <c r="D52" s="114"/>
      <c r="E52" s="115"/>
    </row>
    <row r="53" spans="2:5" s="105" customFormat="1" ht="12" x14ac:dyDescent="0.2">
      <c r="B53" s="113"/>
      <c r="C53" s="114"/>
      <c r="D53" s="114"/>
      <c r="E53" s="115"/>
    </row>
    <row r="54" spans="2:5" s="105" customFormat="1" ht="12" x14ac:dyDescent="0.2">
      <c r="B54" s="113"/>
      <c r="C54" s="114"/>
      <c r="D54" s="114"/>
      <c r="E54" s="115"/>
    </row>
    <row r="55" spans="2:5" s="105" customFormat="1" ht="12" x14ac:dyDescent="0.2">
      <c r="B55" s="113"/>
      <c r="C55" s="114"/>
      <c r="D55" s="114"/>
      <c r="E55" s="115"/>
    </row>
    <row r="56" spans="2:5" s="105" customFormat="1" ht="12" x14ac:dyDescent="0.2">
      <c r="B56" s="113"/>
      <c r="C56" s="114"/>
      <c r="D56" s="114"/>
      <c r="E56" s="115"/>
    </row>
    <row r="57" spans="2:5" s="105" customFormat="1" ht="12" x14ac:dyDescent="0.2">
      <c r="B57" s="113"/>
      <c r="C57" s="114"/>
      <c r="D57" s="114"/>
      <c r="E57" s="115"/>
    </row>
    <row r="58" spans="2:5" s="105" customFormat="1" ht="12" x14ac:dyDescent="0.2">
      <c r="B58" s="113"/>
      <c r="C58" s="114"/>
      <c r="D58" s="114"/>
      <c r="E58" s="115"/>
    </row>
    <row r="59" spans="2:5" s="105" customFormat="1" ht="12" x14ac:dyDescent="0.2">
      <c r="B59" s="113"/>
      <c r="C59" s="114"/>
      <c r="D59" s="114"/>
      <c r="E59" s="115"/>
    </row>
    <row r="60" spans="2:5" s="105" customFormat="1" ht="12" x14ac:dyDescent="0.2">
      <c r="B60" s="113"/>
      <c r="C60" s="114"/>
      <c r="D60" s="114"/>
      <c r="E60" s="115"/>
    </row>
    <row r="61" spans="2:5" s="118" customFormat="1" ht="21" x14ac:dyDescent="0.35">
      <c r="B61" s="119"/>
      <c r="C61" s="120"/>
      <c r="D61" s="120"/>
      <c r="E61" s="121"/>
    </row>
    <row r="62" spans="2:5" s="118" customFormat="1" ht="21" x14ac:dyDescent="0.35">
      <c r="B62" s="119"/>
      <c r="C62" s="120"/>
      <c r="D62" s="120"/>
      <c r="E62" s="121"/>
    </row>
    <row r="63" spans="2:5" s="122" customFormat="1" x14ac:dyDescent="0.25">
      <c r="B63" s="123"/>
      <c r="C63" s="124"/>
      <c r="D63" s="124"/>
      <c r="E63" s="125"/>
    </row>
    <row r="64" spans="2:5" s="122" customFormat="1" x14ac:dyDescent="0.25">
      <c r="B64" s="123"/>
      <c r="C64" s="124"/>
      <c r="D64" s="124"/>
      <c r="E64" s="125"/>
    </row>
    <row r="65" spans="2:5" s="122" customFormat="1" x14ac:dyDescent="0.25">
      <c r="B65" s="123"/>
      <c r="C65" s="124"/>
      <c r="D65" s="124"/>
      <c r="E65" s="125"/>
    </row>
    <row r="66" spans="2:5" s="122" customFormat="1" x14ac:dyDescent="0.25">
      <c r="B66" s="123"/>
      <c r="C66" s="124"/>
      <c r="D66" s="124"/>
      <c r="E66" s="125"/>
    </row>
    <row r="67" spans="2:5" s="122" customFormat="1" x14ac:dyDescent="0.25">
      <c r="B67" s="123"/>
      <c r="C67" s="124"/>
      <c r="D67" s="124"/>
      <c r="E67" s="125"/>
    </row>
  </sheetData>
  <mergeCells count="13">
    <mergeCell ref="C3:D3"/>
    <mergeCell ref="A2:F2"/>
    <mergeCell ref="A6:A7"/>
    <mergeCell ref="A17:A18"/>
    <mergeCell ref="A19:D19"/>
    <mergeCell ref="D17:D18"/>
    <mergeCell ref="E4:E5"/>
    <mergeCell ref="B6:B7"/>
    <mergeCell ref="D6:D7"/>
    <mergeCell ref="A4:A5"/>
    <mergeCell ref="B4:B5"/>
    <mergeCell ref="C4:C5"/>
    <mergeCell ref="D4:D5"/>
  </mergeCells>
  <pageMargins left="0.7" right="0.25" top="0.2" bottom="0" header="0.24" footer="0.3"/>
  <pageSetup paperSize="5" scale="70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zoomScale="90" zoomScaleNormal="90" workbookViewId="0">
      <selection activeCell="H10" sqref="H10"/>
    </sheetView>
  </sheetViews>
  <sheetFormatPr defaultRowHeight="15.75" x14ac:dyDescent="0.3"/>
  <cols>
    <col min="1" max="1" width="8.7109375" style="169" customWidth="1"/>
    <col min="2" max="2" width="30.42578125" style="174" customWidth="1"/>
    <col min="3" max="3" width="54.7109375" style="168" customWidth="1"/>
    <col min="4" max="4" width="54.7109375" style="200" customWidth="1"/>
    <col min="5" max="16384" width="9.140625" style="167"/>
  </cols>
  <sheetData>
    <row r="1" spans="1:6" x14ac:dyDescent="0.3">
      <c r="A1" s="326"/>
      <c r="B1" s="326"/>
      <c r="C1" s="326"/>
      <c r="D1" s="326"/>
    </row>
    <row r="2" spans="1:6" ht="13.5" customHeight="1" x14ac:dyDescent="0.3">
      <c r="A2" s="171"/>
      <c r="B2" s="173"/>
      <c r="C2" s="172"/>
      <c r="D2" s="199"/>
    </row>
    <row r="3" spans="1:6" ht="18.75" x14ac:dyDescent="0.3">
      <c r="A3" s="322" t="s">
        <v>289</v>
      </c>
      <c r="B3" s="322"/>
      <c r="C3" s="322"/>
      <c r="D3" s="322"/>
      <c r="E3" s="322"/>
      <c r="F3" s="322"/>
    </row>
    <row r="4" spans="1:6" s="170" customFormat="1" ht="15.75" customHeight="1" x14ac:dyDescent="0.3">
      <c r="A4" s="171"/>
      <c r="B4" s="174"/>
      <c r="C4" s="168"/>
      <c r="D4" s="200"/>
    </row>
    <row r="5" spans="1:6" s="178" customFormat="1" ht="45" customHeight="1" x14ac:dyDescent="0.25">
      <c r="A5" s="175" t="s">
        <v>254</v>
      </c>
      <c r="B5" s="176" t="s">
        <v>253</v>
      </c>
      <c r="C5" s="177" t="s">
        <v>3</v>
      </c>
      <c r="D5" s="201" t="s">
        <v>288</v>
      </c>
    </row>
    <row r="6" spans="1:6" s="178" customFormat="1" ht="21.95" customHeight="1" x14ac:dyDescent="0.25">
      <c r="A6" s="179">
        <v>1.1000000000000001</v>
      </c>
      <c r="B6" s="180" t="s">
        <v>287</v>
      </c>
      <c r="C6" s="181" t="s">
        <v>286</v>
      </c>
      <c r="D6" s="202">
        <v>100000</v>
      </c>
    </row>
    <row r="7" spans="1:6" s="178" customFormat="1" ht="21.95" customHeight="1" x14ac:dyDescent="0.25">
      <c r="A7" s="179">
        <v>1.5</v>
      </c>
      <c r="B7" s="182" t="s">
        <v>285</v>
      </c>
      <c r="C7" s="181" t="s">
        <v>249</v>
      </c>
      <c r="D7" s="202">
        <v>94955</v>
      </c>
    </row>
    <row r="8" spans="1:6" s="185" customFormat="1" ht="44.25" customHeight="1" x14ac:dyDescent="0.25">
      <c r="A8" s="183" t="s">
        <v>248</v>
      </c>
      <c r="B8" s="184" t="s">
        <v>284</v>
      </c>
      <c r="C8" s="184" t="s">
        <v>283</v>
      </c>
      <c r="D8" s="203">
        <v>231863.6</v>
      </c>
    </row>
    <row r="9" spans="1:6" s="178" customFormat="1" ht="36.75" customHeight="1" x14ac:dyDescent="0.25">
      <c r="A9" s="179" t="s">
        <v>246</v>
      </c>
      <c r="B9" s="182" t="s">
        <v>282</v>
      </c>
      <c r="C9" s="186" t="s">
        <v>281</v>
      </c>
      <c r="D9" s="204">
        <v>99705.06</v>
      </c>
    </row>
    <row r="10" spans="1:6" s="178" customFormat="1" ht="26.25" customHeight="1" x14ac:dyDescent="0.25">
      <c r="A10" s="187">
        <v>3.2</v>
      </c>
      <c r="B10" s="188" t="s">
        <v>260</v>
      </c>
      <c r="C10" s="189" t="s">
        <v>259</v>
      </c>
      <c r="D10" s="205">
        <v>86756.36</v>
      </c>
    </row>
    <row r="11" spans="1:6" s="178" customFormat="1" ht="21.95" customHeight="1" x14ac:dyDescent="0.25">
      <c r="A11" s="190"/>
      <c r="B11" s="191"/>
      <c r="C11" s="192"/>
      <c r="D11" s="206">
        <v>0</v>
      </c>
    </row>
    <row r="12" spans="1:6" s="185" customFormat="1" ht="21.95" customHeight="1" x14ac:dyDescent="0.25">
      <c r="A12" s="183" t="s">
        <v>241</v>
      </c>
      <c r="B12" s="184" t="s">
        <v>255</v>
      </c>
      <c r="C12" s="193" t="s">
        <v>239</v>
      </c>
      <c r="D12" s="207">
        <v>12000</v>
      </c>
    </row>
    <row r="13" spans="1:6" s="178" customFormat="1" ht="21.95" customHeight="1" x14ac:dyDescent="0.25">
      <c r="A13" s="183" t="s">
        <v>236</v>
      </c>
      <c r="B13" s="184" t="s">
        <v>280</v>
      </c>
      <c r="C13" s="184" t="s">
        <v>279</v>
      </c>
      <c r="D13" s="203">
        <v>34644</v>
      </c>
    </row>
    <row r="14" spans="1:6" s="178" customFormat="1" ht="21.95" customHeight="1" x14ac:dyDescent="0.25">
      <c r="A14" s="179" t="s">
        <v>278</v>
      </c>
      <c r="B14" s="182" t="s">
        <v>277</v>
      </c>
      <c r="C14" s="182" t="s">
        <v>276</v>
      </c>
      <c r="D14" s="208">
        <v>87821</v>
      </c>
    </row>
    <row r="15" spans="1:6" s="178" customFormat="1" ht="27.75" customHeight="1" x14ac:dyDescent="0.25">
      <c r="A15" s="179">
        <v>1.5</v>
      </c>
      <c r="B15" s="182" t="s">
        <v>275</v>
      </c>
      <c r="C15" s="181" t="s">
        <v>274</v>
      </c>
      <c r="D15" s="202">
        <v>247437.5</v>
      </c>
    </row>
    <row r="16" spans="1:6" s="178" customFormat="1" ht="21.95" customHeight="1" x14ac:dyDescent="0.25">
      <c r="A16" s="179">
        <v>1.7</v>
      </c>
      <c r="B16" s="182" t="s">
        <v>273</v>
      </c>
      <c r="C16" s="193" t="s">
        <v>251</v>
      </c>
      <c r="D16" s="207">
        <v>96550</v>
      </c>
    </row>
    <row r="17" spans="1:4" s="178" customFormat="1" ht="21.95" customHeight="1" x14ac:dyDescent="0.25">
      <c r="A17" s="179"/>
      <c r="B17" s="182"/>
      <c r="C17" s="194"/>
      <c r="D17" s="209">
        <v>0</v>
      </c>
    </row>
    <row r="18" spans="1:4" s="178" customFormat="1" ht="21.95" customHeight="1" x14ac:dyDescent="0.25">
      <c r="A18" s="179" t="s">
        <v>248</v>
      </c>
      <c r="B18" s="182" t="s">
        <v>272</v>
      </c>
      <c r="C18" s="182" t="s">
        <v>247</v>
      </c>
      <c r="D18" s="208">
        <v>24998</v>
      </c>
    </row>
    <row r="19" spans="1:4" s="178" customFormat="1" ht="21.95" customHeight="1" x14ac:dyDescent="0.25">
      <c r="A19" s="179" t="s">
        <v>248</v>
      </c>
      <c r="B19" s="182" t="s">
        <v>271</v>
      </c>
      <c r="C19" s="182" t="s">
        <v>270</v>
      </c>
      <c r="D19" s="208">
        <v>235299</v>
      </c>
    </row>
    <row r="20" spans="1:4" s="185" customFormat="1" ht="27.75" customHeight="1" x14ac:dyDescent="0.25">
      <c r="A20" s="183" t="s">
        <v>269</v>
      </c>
      <c r="B20" s="184" t="s">
        <v>268</v>
      </c>
      <c r="C20" s="184" t="s">
        <v>267</v>
      </c>
      <c r="D20" s="203">
        <v>151350</v>
      </c>
    </row>
    <row r="21" spans="1:4" s="185" customFormat="1" ht="33" customHeight="1" x14ac:dyDescent="0.25">
      <c r="A21" s="183">
        <v>3.1</v>
      </c>
      <c r="B21" s="184" t="s">
        <v>266</v>
      </c>
      <c r="C21" s="184" t="s">
        <v>265</v>
      </c>
      <c r="D21" s="203">
        <v>196290.32</v>
      </c>
    </row>
    <row r="22" spans="1:4" s="178" customFormat="1" ht="36.75" customHeight="1" x14ac:dyDescent="0.25">
      <c r="A22" s="179" t="s">
        <v>246</v>
      </c>
      <c r="B22" s="182" t="s">
        <v>264</v>
      </c>
      <c r="C22" s="186" t="s">
        <v>263</v>
      </c>
      <c r="D22" s="204">
        <v>321740.5</v>
      </c>
    </row>
    <row r="23" spans="1:4" s="178" customFormat="1" ht="21.95" customHeight="1" x14ac:dyDescent="0.25">
      <c r="A23" s="179" t="s">
        <v>246</v>
      </c>
      <c r="B23" s="182" t="s">
        <v>262</v>
      </c>
      <c r="C23" s="195" t="s">
        <v>261</v>
      </c>
      <c r="D23" s="210">
        <v>107653</v>
      </c>
    </row>
    <row r="24" spans="1:4" s="178" customFormat="1" ht="38.25" customHeight="1" x14ac:dyDescent="0.25">
      <c r="A24" s="187">
        <v>3.2</v>
      </c>
      <c r="B24" s="182" t="s">
        <v>260</v>
      </c>
      <c r="C24" s="128" t="s">
        <v>259</v>
      </c>
      <c r="D24" s="211">
        <v>327538.21000000002</v>
      </c>
    </row>
    <row r="25" spans="1:4" s="178" customFormat="1" ht="30" customHeight="1" x14ac:dyDescent="0.25">
      <c r="A25" s="179">
        <v>3.3</v>
      </c>
      <c r="B25" s="182" t="s">
        <v>258</v>
      </c>
      <c r="C25" s="186" t="s">
        <v>257</v>
      </c>
      <c r="D25" s="204">
        <v>127480</v>
      </c>
    </row>
    <row r="26" spans="1:4" s="178" customFormat="1" ht="21.95" customHeight="1" x14ac:dyDescent="0.25">
      <c r="A26" s="179">
        <v>4.3</v>
      </c>
      <c r="B26" s="182" t="s">
        <v>256</v>
      </c>
      <c r="C26" s="184" t="s">
        <v>237</v>
      </c>
      <c r="D26" s="203">
        <v>195626</v>
      </c>
    </row>
    <row r="27" spans="1:4" s="185" customFormat="1" ht="21.95" customHeight="1" x14ac:dyDescent="0.25">
      <c r="A27" s="183" t="s">
        <v>241</v>
      </c>
      <c r="B27" s="184" t="s">
        <v>255</v>
      </c>
      <c r="C27" s="193" t="s">
        <v>239</v>
      </c>
      <c r="D27" s="207">
        <v>24000</v>
      </c>
    </row>
    <row r="28" spans="1:4" s="178" customFormat="1" ht="21.95" customHeight="1" x14ac:dyDescent="0.25">
      <c r="A28" s="183">
        <v>1.7</v>
      </c>
      <c r="B28" s="182" t="s">
        <v>252</v>
      </c>
      <c r="C28" s="193" t="s">
        <v>251</v>
      </c>
      <c r="D28" s="207">
        <v>73990</v>
      </c>
    </row>
    <row r="29" spans="1:4" s="178" customFormat="1" ht="33" customHeight="1" x14ac:dyDescent="0.25">
      <c r="A29" s="179">
        <v>1.5</v>
      </c>
      <c r="B29" s="182" t="s">
        <v>250</v>
      </c>
      <c r="C29" s="181" t="s">
        <v>249</v>
      </c>
      <c r="D29" s="202">
        <v>183350</v>
      </c>
    </row>
    <row r="30" spans="1:4" s="178" customFormat="1" ht="18" customHeight="1" x14ac:dyDescent="0.25">
      <c r="A30" s="179" t="s">
        <v>246</v>
      </c>
      <c r="B30" s="182" t="s">
        <v>245</v>
      </c>
      <c r="C30" s="196" t="s">
        <v>244</v>
      </c>
      <c r="D30" s="212">
        <v>678454</v>
      </c>
    </row>
    <row r="31" spans="1:4" s="127" customFormat="1" ht="33" customHeight="1" x14ac:dyDescent="0.25">
      <c r="A31" s="215" t="s">
        <v>236</v>
      </c>
      <c r="B31" s="184" t="s">
        <v>243</v>
      </c>
      <c r="C31" s="184" t="s">
        <v>242</v>
      </c>
      <c r="D31" s="203">
        <v>132150</v>
      </c>
    </row>
    <row r="32" spans="1:4" s="185" customFormat="1" ht="21.95" customHeight="1" x14ac:dyDescent="0.25">
      <c r="A32" s="183" t="s">
        <v>241</v>
      </c>
      <c r="B32" s="182" t="s">
        <v>240</v>
      </c>
      <c r="C32" s="193" t="s">
        <v>239</v>
      </c>
      <c r="D32" s="207">
        <v>6000</v>
      </c>
    </row>
    <row r="33" spans="1:4" s="178" customFormat="1" ht="29.25" customHeight="1" x14ac:dyDescent="0.25">
      <c r="A33" s="179">
        <v>4.3</v>
      </c>
      <c r="B33" s="182" t="s">
        <v>238</v>
      </c>
      <c r="C33" s="184" t="s">
        <v>237</v>
      </c>
      <c r="D33" s="203">
        <v>370955</v>
      </c>
    </row>
    <row r="34" spans="1:4" s="127" customFormat="1" ht="31.5" customHeight="1" x14ac:dyDescent="0.25">
      <c r="A34" s="323" t="s">
        <v>156</v>
      </c>
      <c r="B34" s="324"/>
      <c r="C34" s="325"/>
      <c r="D34" s="213">
        <f>SUM(D6:D33)</f>
        <v>4248606.55</v>
      </c>
    </row>
    <row r="35" spans="1:4" s="127" customFormat="1" x14ac:dyDescent="0.25">
      <c r="A35" s="197"/>
      <c r="B35" s="198"/>
      <c r="D35" s="214"/>
    </row>
    <row r="36" spans="1:4" s="127" customFormat="1" x14ac:dyDescent="0.25">
      <c r="A36" s="197"/>
      <c r="B36" s="198"/>
      <c r="D36" s="214"/>
    </row>
    <row r="37" spans="1:4" s="127" customFormat="1" x14ac:dyDescent="0.25">
      <c r="A37" s="197"/>
      <c r="B37" s="198"/>
      <c r="D37" s="214"/>
    </row>
    <row r="38" spans="1:4" s="127" customFormat="1" x14ac:dyDescent="0.25">
      <c r="A38" s="197"/>
      <c r="B38" s="198"/>
      <c r="D38" s="214"/>
    </row>
    <row r="39" spans="1:4" s="127" customFormat="1" x14ac:dyDescent="0.25">
      <c r="A39" s="197"/>
      <c r="B39" s="198"/>
      <c r="D39" s="214"/>
    </row>
    <row r="40" spans="1:4" s="127" customFormat="1" x14ac:dyDescent="0.25">
      <c r="A40" s="197"/>
      <c r="B40" s="198"/>
      <c r="D40" s="214"/>
    </row>
    <row r="41" spans="1:4" s="127" customFormat="1" x14ac:dyDescent="0.25">
      <c r="A41" s="197"/>
      <c r="B41" s="198"/>
      <c r="D41" s="214"/>
    </row>
    <row r="42" spans="1:4" s="127" customFormat="1" x14ac:dyDescent="0.25">
      <c r="A42" s="197"/>
      <c r="B42" s="198"/>
      <c r="D42" s="214"/>
    </row>
    <row r="43" spans="1:4" s="127" customFormat="1" x14ac:dyDescent="0.25">
      <c r="A43" s="197"/>
      <c r="B43" s="198"/>
      <c r="D43" s="214"/>
    </row>
    <row r="44" spans="1:4" s="127" customFormat="1" x14ac:dyDescent="0.25">
      <c r="A44" s="197"/>
      <c r="B44" s="198"/>
      <c r="D44" s="214"/>
    </row>
    <row r="45" spans="1:4" s="127" customFormat="1" x14ac:dyDescent="0.25">
      <c r="A45" s="197"/>
      <c r="B45" s="198"/>
      <c r="D45" s="214"/>
    </row>
    <row r="46" spans="1:4" s="127" customFormat="1" x14ac:dyDescent="0.25">
      <c r="A46" s="197"/>
      <c r="B46" s="198"/>
      <c r="D46" s="214"/>
    </row>
    <row r="47" spans="1:4" s="127" customFormat="1" x14ac:dyDescent="0.25">
      <c r="A47" s="197"/>
      <c r="B47" s="198"/>
      <c r="D47" s="214"/>
    </row>
    <row r="48" spans="1:4" s="127" customFormat="1" x14ac:dyDescent="0.25">
      <c r="A48" s="197"/>
      <c r="B48" s="198"/>
      <c r="D48" s="214"/>
    </row>
    <row r="49" spans="1:4" s="127" customFormat="1" x14ac:dyDescent="0.25">
      <c r="A49" s="197"/>
      <c r="B49" s="198"/>
      <c r="D49" s="214"/>
    </row>
    <row r="50" spans="1:4" s="127" customFormat="1" x14ac:dyDescent="0.25">
      <c r="A50" s="197"/>
      <c r="B50" s="198"/>
      <c r="D50" s="214"/>
    </row>
    <row r="51" spans="1:4" s="127" customFormat="1" x14ac:dyDescent="0.25">
      <c r="A51" s="197"/>
      <c r="B51" s="198"/>
      <c r="D51" s="214"/>
    </row>
    <row r="52" spans="1:4" s="127" customFormat="1" x14ac:dyDescent="0.25">
      <c r="A52" s="197"/>
      <c r="B52" s="198"/>
      <c r="D52" s="214"/>
    </row>
    <row r="53" spans="1:4" s="127" customFormat="1" x14ac:dyDescent="0.25">
      <c r="A53" s="197"/>
      <c r="B53" s="198"/>
      <c r="D53" s="214"/>
    </row>
    <row r="54" spans="1:4" s="127" customFormat="1" x14ac:dyDescent="0.25">
      <c r="A54" s="197"/>
      <c r="B54" s="198"/>
      <c r="D54" s="214"/>
    </row>
    <row r="55" spans="1:4" s="127" customFormat="1" x14ac:dyDescent="0.25">
      <c r="A55" s="197"/>
      <c r="B55" s="198"/>
      <c r="D55" s="214"/>
    </row>
    <row r="56" spans="1:4" s="127" customFormat="1" x14ac:dyDescent="0.25">
      <c r="A56" s="197"/>
      <c r="B56" s="198"/>
      <c r="D56" s="214"/>
    </row>
    <row r="57" spans="1:4" s="127" customFormat="1" x14ac:dyDescent="0.25">
      <c r="A57" s="197"/>
      <c r="B57" s="198"/>
      <c r="D57" s="214"/>
    </row>
    <row r="58" spans="1:4" s="127" customFormat="1" x14ac:dyDescent="0.25">
      <c r="A58" s="197"/>
      <c r="B58" s="198"/>
      <c r="D58" s="214"/>
    </row>
    <row r="59" spans="1:4" s="127" customFormat="1" x14ac:dyDescent="0.25">
      <c r="A59" s="197"/>
      <c r="B59" s="198"/>
      <c r="D59" s="214"/>
    </row>
    <row r="60" spans="1:4" s="127" customFormat="1" x14ac:dyDescent="0.25">
      <c r="A60" s="197"/>
      <c r="B60" s="198"/>
      <c r="D60" s="214"/>
    </row>
    <row r="61" spans="1:4" s="127" customFormat="1" x14ac:dyDescent="0.25">
      <c r="A61" s="197"/>
      <c r="B61" s="198"/>
      <c r="D61" s="214"/>
    </row>
    <row r="62" spans="1:4" s="127" customFormat="1" x14ac:dyDescent="0.25">
      <c r="A62" s="197"/>
      <c r="B62" s="198"/>
      <c r="D62" s="214"/>
    </row>
    <row r="63" spans="1:4" s="127" customFormat="1" x14ac:dyDescent="0.25">
      <c r="A63" s="197"/>
      <c r="B63" s="198"/>
      <c r="D63" s="214"/>
    </row>
    <row r="64" spans="1:4" s="127" customFormat="1" x14ac:dyDescent="0.25">
      <c r="A64" s="197"/>
      <c r="B64" s="198"/>
      <c r="D64" s="214"/>
    </row>
    <row r="65" spans="1:4" s="127" customFormat="1" x14ac:dyDescent="0.25">
      <c r="A65" s="197"/>
      <c r="B65" s="198"/>
      <c r="D65" s="214"/>
    </row>
    <row r="66" spans="1:4" s="127" customFormat="1" x14ac:dyDescent="0.25">
      <c r="A66" s="197"/>
      <c r="B66" s="198"/>
      <c r="D66" s="214"/>
    </row>
    <row r="67" spans="1:4" s="127" customFormat="1" x14ac:dyDescent="0.25">
      <c r="A67" s="197"/>
      <c r="B67" s="198"/>
      <c r="D67" s="214"/>
    </row>
    <row r="68" spans="1:4" s="127" customFormat="1" x14ac:dyDescent="0.25">
      <c r="A68" s="197"/>
      <c r="B68" s="198"/>
      <c r="D68" s="214"/>
    </row>
    <row r="69" spans="1:4" s="127" customFormat="1" x14ac:dyDescent="0.25">
      <c r="A69" s="197"/>
      <c r="B69" s="198"/>
      <c r="D69" s="214"/>
    </row>
    <row r="70" spans="1:4" s="127" customFormat="1" x14ac:dyDescent="0.25">
      <c r="A70" s="197"/>
      <c r="B70" s="198"/>
      <c r="D70" s="214"/>
    </row>
    <row r="71" spans="1:4" s="127" customFormat="1" x14ac:dyDescent="0.25">
      <c r="A71" s="197"/>
      <c r="B71" s="198"/>
      <c r="D71" s="214"/>
    </row>
    <row r="72" spans="1:4" s="127" customFormat="1" x14ac:dyDescent="0.25">
      <c r="A72" s="197"/>
      <c r="B72" s="198"/>
      <c r="D72" s="214"/>
    </row>
    <row r="73" spans="1:4" s="127" customFormat="1" x14ac:dyDescent="0.25">
      <c r="A73" s="197"/>
      <c r="B73" s="198"/>
      <c r="D73" s="214"/>
    </row>
    <row r="74" spans="1:4" s="127" customFormat="1" x14ac:dyDescent="0.25">
      <c r="A74" s="197"/>
      <c r="B74" s="198"/>
      <c r="D74" s="214"/>
    </row>
    <row r="75" spans="1:4" s="127" customFormat="1" x14ac:dyDescent="0.25">
      <c r="A75" s="197"/>
      <c r="B75" s="198"/>
      <c r="D75" s="214"/>
    </row>
    <row r="76" spans="1:4" s="127" customFormat="1" x14ac:dyDescent="0.25">
      <c r="A76" s="197"/>
      <c r="B76" s="198"/>
      <c r="D76" s="214"/>
    </row>
    <row r="77" spans="1:4" s="127" customFormat="1" x14ac:dyDescent="0.25">
      <c r="A77" s="197"/>
      <c r="B77" s="198"/>
      <c r="D77" s="214"/>
    </row>
    <row r="78" spans="1:4" s="127" customFormat="1" x14ac:dyDescent="0.25">
      <c r="A78" s="197"/>
      <c r="B78" s="198"/>
      <c r="D78" s="214"/>
    </row>
    <row r="79" spans="1:4" s="127" customFormat="1" x14ac:dyDescent="0.25">
      <c r="A79" s="197"/>
      <c r="B79" s="198"/>
      <c r="D79" s="214"/>
    </row>
    <row r="80" spans="1:4" s="127" customFormat="1" x14ac:dyDescent="0.25">
      <c r="A80" s="197"/>
      <c r="B80" s="198"/>
      <c r="D80" s="214"/>
    </row>
    <row r="81" spans="1:4" s="127" customFormat="1" x14ac:dyDescent="0.25">
      <c r="A81" s="197"/>
      <c r="B81" s="198"/>
      <c r="D81" s="214"/>
    </row>
    <row r="82" spans="1:4" s="127" customFormat="1" x14ac:dyDescent="0.25">
      <c r="A82" s="197"/>
      <c r="B82" s="198"/>
      <c r="D82" s="214"/>
    </row>
    <row r="83" spans="1:4" s="127" customFormat="1" x14ac:dyDescent="0.25">
      <c r="A83" s="197"/>
      <c r="B83" s="198"/>
      <c r="D83" s="214"/>
    </row>
    <row r="84" spans="1:4" s="127" customFormat="1" x14ac:dyDescent="0.25">
      <c r="A84" s="197"/>
      <c r="B84" s="198"/>
      <c r="D84" s="214"/>
    </row>
    <row r="85" spans="1:4" s="127" customFormat="1" x14ac:dyDescent="0.25">
      <c r="A85" s="197"/>
      <c r="B85" s="198"/>
      <c r="D85" s="214"/>
    </row>
    <row r="86" spans="1:4" s="127" customFormat="1" x14ac:dyDescent="0.25">
      <c r="A86" s="197"/>
      <c r="B86" s="198"/>
      <c r="D86" s="214"/>
    </row>
    <row r="87" spans="1:4" s="127" customFormat="1" x14ac:dyDescent="0.25">
      <c r="A87" s="197"/>
      <c r="B87" s="198"/>
      <c r="D87" s="214"/>
    </row>
    <row r="88" spans="1:4" s="127" customFormat="1" x14ac:dyDescent="0.25">
      <c r="A88" s="197"/>
      <c r="B88" s="198"/>
      <c r="D88" s="214"/>
    </row>
    <row r="89" spans="1:4" s="127" customFormat="1" x14ac:dyDescent="0.25">
      <c r="A89" s="197"/>
      <c r="B89" s="198"/>
      <c r="D89" s="214"/>
    </row>
    <row r="90" spans="1:4" s="127" customFormat="1" x14ac:dyDescent="0.25">
      <c r="A90" s="197"/>
      <c r="B90" s="198"/>
      <c r="D90" s="214"/>
    </row>
    <row r="91" spans="1:4" s="127" customFormat="1" x14ac:dyDescent="0.25">
      <c r="A91" s="197"/>
      <c r="B91" s="198"/>
      <c r="D91" s="214"/>
    </row>
    <row r="92" spans="1:4" s="127" customFormat="1" x14ac:dyDescent="0.25">
      <c r="A92" s="197"/>
      <c r="B92" s="198"/>
      <c r="D92" s="214"/>
    </row>
    <row r="93" spans="1:4" s="127" customFormat="1" x14ac:dyDescent="0.25">
      <c r="A93" s="197"/>
      <c r="B93" s="198"/>
      <c r="D93" s="214"/>
    </row>
    <row r="94" spans="1:4" s="127" customFormat="1" x14ac:dyDescent="0.25">
      <c r="A94" s="197"/>
      <c r="B94" s="198"/>
      <c r="D94" s="214"/>
    </row>
  </sheetData>
  <mergeCells count="3">
    <mergeCell ref="A3:F3"/>
    <mergeCell ref="A34:C34"/>
    <mergeCell ref="A1:D1"/>
  </mergeCells>
  <pageMargins left="0.25" right="0.25" top="0.5" bottom="0.2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Goods  </vt:lpstr>
      <vt:lpstr>Works  </vt:lpstr>
      <vt:lpstr>Consultant Services  </vt:lpstr>
      <vt:lpstr>Non Consultancy</vt:lpstr>
      <vt:lpstr>Sheet2</vt:lpstr>
      <vt:lpstr>'Goods  '!Print_Area</vt:lpstr>
      <vt:lpstr>'Non Consultancy'!Print_Titles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HETC-pc_2</dc:creator>
  <cp:lastModifiedBy>Network Operations Centre</cp:lastModifiedBy>
  <dcterms:created xsi:type="dcterms:W3CDTF">2015-06-01T06:11:01Z</dcterms:created>
  <dcterms:modified xsi:type="dcterms:W3CDTF">2015-07-07T07:14:28Z</dcterms:modified>
</cp:coreProperties>
</file>